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0" yWindow="1260" windowWidth="15096" windowHeight="5988"/>
  </bookViews>
  <sheets>
    <sheet name="Indholdfortegnelse" sheetId="16" r:id="rId1"/>
    <sheet name="Økonomiske nøgletal" sheetId="8" r:id="rId2"/>
    <sheet name="Brændselspriser" sheetId="17" r:id="rId3"/>
    <sheet name="CO2, NOx og SO2 priser" sheetId="12" r:id="rId4"/>
    <sheet name="Elpriser" sheetId="18" r:id="rId5"/>
    <sheet name="Elforbrug" sheetId="13" r:id="rId6"/>
    <sheet name="Effektforbrug" sheetId="7" r:id="rId7"/>
    <sheet name="Individ. VP &amp; Elbiler" sheetId="15" r:id="rId8"/>
    <sheet name="Store varmepumper" sheetId="14" r:id="rId9"/>
    <sheet name="Elkedler" sheetId="20" r:id="rId10"/>
    <sheet name="Vindkapacitet" sheetId="21" r:id="rId11"/>
    <sheet name="Solceller" sheetId="19" r:id="rId12"/>
    <sheet name="Kraftværker, Øst" sheetId="9" r:id="rId13"/>
    <sheet name="Kraftværker, Vest" sheetId="10" r:id="rId14"/>
    <sheet name="Udlandsforbindelser" sheetId="11" r:id="rId15"/>
    <sheet name="Gasdata - forbrug og produktion" sheetId="24" r:id="rId16"/>
    <sheet name="Gasdata - forbindelser" sheetId="26" r:id="rId17"/>
    <sheet name="Fjernvarmeforbruget" sheetId="27" r:id="rId18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tn1" localSheetId="6">'Store varmepumper'!#REF!</definedName>
    <definedName name="_ftnref1" localSheetId="6">Effektforbrug!$BI$53</definedName>
    <definedName name="_Ref93828656" localSheetId="6">Effektforbrug!#REF!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5621"/>
</workbook>
</file>

<file path=xl/calcChain.xml><?xml version="1.0" encoding="utf-8"?>
<calcChain xmlns="http://schemas.openxmlformats.org/spreadsheetml/2006/main">
  <c r="O36" i="24" l="1"/>
  <c r="P36" i="24"/>
  <c r="N36" i="24"/>
  <c r="H36" i="24"/>
  <c r="F36" i="24"/>
  <c r="D36" i="24"/>
  <c r="E36" i="24"/>
  <c r="C36" i="24"/>
  <c r="P8" i="24"/>
  <c r="H37" i="24"/>
  <c r="G37" i="24"/>
  <c r="P9" i="24"/>
  <c r="E8" i="24"/>
  <c r="G8" i="24"/>
  <c r="E9" i="24"/>
  <c r="G9" i="24"/>
  <c r="E10" i="24"/>
  <c r="G10" i="24"/>
  <c r="P10" i="24"/>
  <c r="G36" i="24"/>
  <c r="C22" i="10"/>
  <c r="C26" i="10"/>
  <c r="N37" i="24"/>
  <c r="O58" i="24"/>
  <c r="N58" i="24"/>
  <c r="P58" i="24"/>
  <c r="O57" i="24"/>
  <c r="N57" i="24"/>
  <c r="O56" i="24"/>
  <c r="N56" i="24"/>
  <c r="O55" i="24"/>
  <c r="N55" i="24"/>
  <c r="O54" i="24"/>
  <c r="N54" i="24"/>
  <c r="O53" i="24"/>
  <c r="N53" i="24"/>
  <c r="O52" i="24"/>
  <c r="N52" i="24"/>
  <c r="O51" i="24"/>
  <c r="N51" i="24"/>
  <c r="O50" i="24"/>
  <c r="N50" i="24"/>
  <c r="O49" i="24"/>
  <c r="N49" i="24"/>
  <c r="O48" i="24"/>
  <c r="N48" i="24"/>
  <c r="O47" i="24"/>
  <c r="N47" i="24"/>
  <c r="O46" i="24"/>
  <c r="N46" i="24"/>
  <c r="O45" i="24"/>
  <c r="N45" i="24"/>
  <c r="O44" i="24"/>
  <c r="N44" i="24"/>
  <c r="O43" i="24"/>
  <c r="N43" i="24"/>
  <c r="O42" i="24"/>
  <c r="N42" i="24"/>
  <c r="O41" i="24"/>
  <c r="N41" i="24"/>
  <c r="O40" i="24"/>
  <c r="N40" i="24"/>
  <c r="O39" i="24"/>
  <c r="N39" i="24"/>
  <c r="O38" i="24"/>
  <c r="N38" i="24"/>
  <c r="O37" i="24"/>
  <c r="P30" i="24"/>
  <c r="P29" i="24"/>
  <c r="P28" i="24"/>
  <c r="P27" i="24"/>
  <c r="P26" i="24"/>
  <c r="P25" i="24"/>
  <c r="P24" i="24"/>
  <c r="P23" i="24"/>
  <c r="P22" i="24"/>
  <c r="P21" i="24"/>
  <c r="P20" i="24"/>
  <c r="P19" i="24"/>
  <c r="P18" i="24"/>
  <c r="P17" i="24"/>
  <c r="P16" i="24"/>
  <c r="P15" i="24"/>
  <c r="P14" i="24"/>
  <c r="P13" i="24"/>
  <c r="P12" i="24"/>
  <c r="P11" i="24"/>
  <c r="H53" i="24"/>
  <c r="H58" i="24"/>
  <c r="H57" i="24"/>
  <c r="H56" i="24"/>
  <c r="H55" i="24"/>
  <c r="H54" i="24"/>
  <c r="H52" i="24"/>
  <c r="H51" i="24"/>
  <c r="H50" i="24"/>
  <c r="H49" i="24"/>
  <c r="H48" i="24"/>
  <c r="H47" i="24"/>
  <c r="H46" i="24"/>
  <c r="H45" i="24"/>
  <c r="H44" i="24"/>
  <c r="H43" i="24"/>
  <c r="H42" i="24"/>
  <c r="H41" i="24"/>
  <c r="H40" i="24"/>
  <c r="H39" i="24"/>
  <c r="H38" i="24"/>
  <c r="F58" i="24"/>
  <c r="F57" i="24"/>
  <c r="F56" i="24"/>
  <c r="F55" i="24"/>
  <c r="F54" i="24"/>
  <c r="F53" i="24"/>
  <c r="F52" i="24"/>
  <c r="F51" i="24"/>
  <c r="F50" i="24"/>
  <c r="F49" i="24"/>
  <c r="F48" i="24"/>
  <c r="F47" i="24"/>
  <c r="F46" i="24"/>
  <c r="F45" i="24"/>
  <c r="F44" i="24"/>
  <c r="F43" i="24"/>
  <c r="F42" i="24"/>
  <c r="F41" i="24"/>
  <c r="F40" i="24"/>
  <c r="F39" i="24"/>
  <c r="F38" i="24"/>
  <c r="F37" i="24"/>
  <c r="D58" i="24"/>
  <c r="C58" i="24"/>
  <c r="D57" i="24"/>
  <c r="C57" i="24"/>
  <c r="D56" i="24"/>
  <c r="C56" i="24"/>
  <c r="D55" i="24"/>
  <c r="C55" i="24"/>
  <c r="D54" i="24"/>
  <c r="C54" i="24"/>
  <c r="D53" i="24"/>
  <c r="C53" i="24"/>
  <c r="D52" i="24"/>
  <c r="C52" i="24"/>
  <c r="D51" i="24"/>
  <c r="C51" i="24"/>
  <c r="D50" i="24"/>
  <c r="C50" i="24"/>
  <c r="D49" i="24"/>
  <c r="C49" i="24"/>
  <c r="D48" i="24"/>
  <c r="C48" i="24"/>
  <c r="D47" i="24"/>
  <c r="C47" i="24"/>
  <c r="D46" i="24"/>
  <c r="C46" i="24"/>
  <c r="D45" i="24"/>
  <c r="C45" i="24"/>
  <c r="D44" i="24"/>
  <c r="C44" i="24"/>
  <c r="D43" i="24"/>
  <c r="C43" i="24"/>
  <c r="D42" i="24"/>
  <c r="C42" i="24"/>
  <c r="D41" i="24"/>
  <c r="C41" i="24"/>
  <c r="D40" i="24"/>
  <c r="C40" i="24"/>
  <c r="D39" i="24"/>
  <c r="C39" i="24"/>
  <c r="D38" i="24"/>
  <c r="C38" i="24"/>
  <c r="D37" i="24"/>
  <c r="C37" i="24"/>
  <c r="E30" i="24"/>
  <c r="G30" i="24"/>
  <c r="E29" i="24"/>
  <c r="G29" i="24"/>
  <c r="E28" i="24"/>
  <c r="G28" i="24"/>
  <c r="E27" i="24"/>
  <c r="G27" i="24"/>
  <c r="E26" i="24"/>
  <c r="G26" i="24"/>
  <c r="E25" i="24"/>
  <c r="G25" i="24"/>
  <c r="E24" i="24"/>
  <c r="G24" i="24"/>
  <c r="E23" i="24"/>
  <c r="G23" i="24"/>
  <c r="E22" i="24"/>
  <c r="G22" i="24"/>
  <c r="E21" i="24"/>
  <c r="G21" i="24"/>
  <c r="E20" i="24"/>
  <c r="G20" i="24"/>
  <c r="E19" i="24"/>
  <c r="G19" i="24"/>
  <c r="E18" i="24"/>
  <c r="G18" i="24"/>
  <c r="E17" i="24"/>
  <c r="G17" i="24"/>
  <c r="E16" i="24"/>
  <c r="G16" i="24"/>
  <c r="E15" i="24"/>
  <c r="G15" i="24"/>
  <c r="E14" i="24"/>
  <c r="G14" i="24"/>
  <c r="E13" i="24"/>
  <c r="G13" i="24"/>
  <c r="E12" i="24"/>
  <c r="G12" i="24"/>
  <c r="E11" i="24"/>
  <c r="G11" i="24"/>
  <c r="E21" i="19"/>
  <c r="E20" i="19"/>
  <c r="E19" i="19"/>
  <c r="E18" i="19"/>
  <c r="E17" i="19"/>
  <c r="E31" i="19"/>
  <c r="E30" i="19"/>
  <c r="E29" i="19"/>
  <c r="E28" i="19"/>
  <c r="E27" i="19"/>
  <c r="E26" i="19"/>
  <c r="E25" i="19"/>
  <c r="E24" i="19"/>
  <c r="E23" i="19"/>
  <c r="E22" i="19"/>
  <c r="E16" i="19"/>
  <c r="E15" i="19"/>
  <c r="E14" i="19"/>
  <c r="E13" i="19"/>
  <c r="E12" i="19"/>
  <c r="E11" i="19"/>
  <c r="E10" i="19"/>
  <c r="E9" i="19"/>
  <c r="E32" i="19"/>
  <c r="C32" i="9"/>
  <c r="C34" i="9"/>
  <c r="C29" i="9"/>
  <c r="L51" i="7"/>
  <c r="G51" i="7"/>
  <c r="J50" i="7"/>
  <c r="L50" i="7"/>
  <c r="E50" i="7"/>
  <c r="G50" i="7"/>
  <c r="G49" i="7"/>
  <c r="AP54" i="7"/>
  <c r="BC54" i="7"/>
  <c r="BD54" i="7"/>
  <c r="BE54" i="7"/>
  <c r="BF54" i="7"/>
  <c r="BG54" i="7"/>
  <c r="BG61" i="7"/>
  <c r="BH54" i="7"/>
  <c r="BI54" i="7"/>
  <c r="BJ54" i="7"/>
  <c r="BK54" i="7"/>
  <c r="BL54" i="7"/>
  <c r="BM54" i="7"/>
  <c r="BN54" i="7"/>
  <c r="BO54" i="7"/>
  <c r="BO61" i="7"/>
  <c r="BP54" i="7"/>
  <c r="BQ54" i="7"/>
  <c r="BR54" i="7"/>
  <c r="BS54" i="7"/>
  <c r="AP58" i="7"/>
  <c r="BC58" i="7"/>
  <c r="BC61" i="7"/>
  <c r="BD58" i="7"/>
  <c r="BE58" i="7"/>
  <c r="BE61" i="7"/>
  <c r="BF58" i="7"/>
  <c r="BG58" i="7"/>
  <c r="BH58" i="7"/>
  <c r="BI58" i="7"/>
  <c r="BI61" i="7"/>
  <c r="BJ58" i="7"/>
  <c r="BK58" i="7"/>
  <c r="BK61" i="7"/>
  <c r="BL58" i="7"/>
  <c r="BM58" i="7"/>
  <c r="BM61" i="7"/>
  <c r="BN58" i="7"/>
  <c r="BO58" i="7"/>
  <c r="BP58" i="7"/>
  <c r="BQ58" i="7"/>
  <c r="BQ61" i="7"/>
  <c r="BR58" i="7"/>
  <c r="BS58" i="7"/>
  <c r="BS61" i="7"/>
  <c r="BF61" i="7"/>
  <c r="BN61" i="7"/>
  <c r="BR61" i="7"/>
  <c r="BJ61" i="7"/>
  <c r="AP61" i="7"/>
  <c r="BP61" i="7"/>
  <c r="BL61" i="7"/>
  <c r="BH61" i="7"/>
  <c r="BD61" i="7"/>
  <c r="E54" i="24"/>
  <c r="G54" i="24"/>
  <c r="P37" i="24"/>
  <c r="P41" i="24"/>
  <c r="P53" i="24"/>
  <c r="P57" i="24"/>
  <c r="P38" i="24"/>
  <c r="P40" i="24"/>
  <c r="P42" i="24"/>
  <c r="P44" i="24"/>
  <c r="P46" i="24"/>
  <c r="P50" i="24"/>
  <c r="P52" i="24"/>
  <c r="P54" i="24"/>
  <c r="P56" i="24"/>
  <c r="P47" i="24"/>
  <c r="E37" i="24"/>
  <c r="E55" i="24"/>
  <c r="G55" i="24"/>
  <c r="E38" i="24"/>
  <c r="G38" i="24"/>
  <c r="E40" i="24"/>
  <c r="G40" i="24"/>
  <c r="E52" i="24"/>
  <c r="G52" i="24"/>
  <c r="E56" i="24"/>
  <c r="G56" i="24"/>
  <c r="E58" i="24"/>
  <c r="G58" i="24"/>
  <c r="E39" i="24"/>
  <c r="G39" i="24"/>
  <c r="E41" i="24"/>
  <c r="G41" i="24"/>
  <c r="E45" i="24"/>
  <c r="G45" i="24"/>
  <c r="E49" i="24"/>
  <c r="G49" i="24"/>
  <c r="E51" i="24"/>
  <c r="G51" i="24"/>
  <c r="E53" i="24"/>
  <c r="G53" i="24"/>
  <c r="P45" i="24"/>
  <c r="P49" i="24"/>
  <c r="P55" i="24"/>
  <c r="E46" i="24"/>
  <c r="G46" i="24"/>
  <c r="E48" i="24"/>
  <c r="G48" i="24"/>
  <c r="E50" i="24"/>
  <c r="G50" i="24"/>
  <c r="P39" i="24"/>
  <c r="P48" i="24"/>
  <c r="E42" i="24"/>
  <c r="G42" i="24"/>
  <c r="E44" i="24"/>
  <c r="G44" i="24"/>
  <c r="E57" i="24"/>
  <c r="G57" i="24"/>
  <c r="E43" i="24"/>
  <c r="G43" i="24"/>
  <c r="E47" i="24"/>
  <c r="G47" i="24"/>
  <c r="P43" i="24"/>
  <c r="P51" i="24"/>
</calcChain>
</file>

<file path=xl/sharedStrings.xml><?xml version="1.0" encoding="utf-8"?>
<sst xmlns="http://schemas.openxmlformats.org/spreadsheetml/2006/main" count="497" uniqueCount="291">
  <si>
    <t>År</t>
  </si>
  <si>
    <t>Fremskrivning</t>
  </si>
  <si>
    <t>Elbiler</t>
  </si>
  <si>
    <t>GWh</t>
  </si>
  <si>
    <t>vest</t>
  </si>
  <si>
    <t>øst</t>
  </si>
  <si>
    <t>SUM</t>
  </si>
  <si>
    <t>Klassisk forbrug</t>
  </si>
  <si>
    <t>VP, individuel</t>
  </si>
  <si>
    <t>Østdanmark</t>
  </si>
  <si>
    <t>Vestdanmark</t>
  </si>
  <si>
    <t>Total ab værk</t>
  </si>
  <si>
    <t>Nettab Øst</t>
  </si>
  <si>
    <t>Nettab Vest</t>
  </si>
  <si>
    <t>Total an forbruger</t>
  </si>
  <si>
    <t>2-års-vinter</t>
  </si>
  <si>
    <t>10-års-vinter</t>
  </si>
  <si>
    <t>Ultimo år</t>
  </si>
  <si>
    <t xml:space="preserve">Land- og kystnære </t>
  </si>
  <si>
    <t>møller</t>
  </si>
  <si>
    <t>Havmøller</t>
  </si>
  <si>
    <t>Sum Øst</t>
  </si>
  <si>
    <t>Sum Vest</t>
  </si>
  <si>
    <t>Sum DK</t>
  </si>
  <si>
    <t>Aalborg</t>
  </si>
  <si>
    <t>Aarhus</t>
  </si>
  <si>
    <t>Esbjerg</t>
  </si>
  <si>
    <t>Odense</t>
  </si>
  <si>
    <t>TVIS</t>
  </si>
  <si>
    <t>Herning</t>
  </si>
  <si>
    <t>København</t>
  </si>
  <si>
    <t>Kalundborg</t>
  </si>
  <si>
    <t>2015-2020</t>
  </si>
  <si>
    <t>BNP, årlig vækst</t>
  </si>
  <si>
    <t>Inflation, forbrugerpris</t>
  </si>
  <si>
    <t>Rente, niveau i slutår</t>
  </si>
  <si>
    <t>Danmark</t>
  </si>
  <si>
    <t>Eksport</t>
  </si>
  <si>
    <t>Import</t>
  </si>
  <si>
    <t>Vestdanmark - Østdanmark</t>
  </si>
  <si>
    <t>Udlandsforbindelser [GW]</t>
  </si>
  <si>
    <t xml:space="preserve"> </t>
  </si>
  <si>
    <t>Individuelle varmepumper</t>
  </si>
  <si>
    <t>Total</t>
  </si>
  <si>
    <t>2013-2015</t>
  </si>
  <si>
    <t>Kilde: Økonomisk redegørelse, august 2011</t>
  </si>
  <si>
    <t>Anlæg</t>
  </si>
  <si>
    <t>El</t>
  </si>
  <si>
    <t>Idriftsat</t>
  </si>
  <si>
    <t>Bemærkning</t>
  </si>
  <si>
    <t>Nominelt</t>
  </si>
  <si>
    <t>MW</t>
  </si>
  <si>
    <t>Amagerværket Blok 1</t>
  </si>
  <si>
    <t>Amagerværket Blok 3</t>
  </si>
  <si>
    <t>Asnæsværket Blok 2</t>
  </si>
  <si>
    <t>Asnæsværket Blok 4</t>
  </si>
  <si>
    <t>Asnæsværket Blok 5</t>
  </si>
  <si>
    <t>Avedøreværket Blok 1</t>
  </si>
  <si>
    <t>Avedøreværket Blok 2</t>
  </si>
  <si>
    <t>Kyndbyværkets Blok 21</t>
  </si>
  <si>
    <t>Kyndbyværkets Blok 22</t>
  </si>
  <si>
    <t>Kyndbyværkets Blok 41</t>
  </si>
  <si>
    <t>Masnedøværkets Blok 31</t>
  </si>
  <si>
    <t>Svanemølleværkets Blok 1-3</t>
  </si>
  <si>
    <t>1953-58</t>
  </si>
  <si>
    <t>Svanemølleværkets Blok 7</t>
  </si>
  <si>
    <t>Stigsnæsværkets Blok 1</t>
  </si>
  <si>
    <t>Stigsnæsværkets Blok 2</t>
  </si>
  <si>
    <t>Østkraft</t>
  </si>
  <si>
    <t>H.C. Ørsted Værkets Blok 7</t>
  </si>
  <si>
    <t>H.C. Ørsted Værkets Blok 8</t>
  </si>
  <si>
    <t>Benyttelsestid</t>
  </si>
  <si>
    <t>Enstedværket Blok 3</t>
  </si>
  <si>
    <t>Fynsværket Blok 7</t>
  </si>
  <si>
    <t>Fynsværket Blok 8</t>
  </si>
  <si>
    <t>Nordjyllandsværket Blok 2</t>
  </si>
  <si>
    <t>Nordjyllandsværket Blok 3</t>
  </si>
  <si>
    <t>Skærbækværket Blok 3</t>
  </si>
  <si>
    <t>Studstrupværket Blok 3</t>
  </si>
  <si>
    <t>Studstrupværket Blok 4</t>
  </si>
  <si>
    <t>Esbjergværket Blok 3</t>
  </si>
  <si>
    <t>Naturgasfyret
100 % træpiller fra 2015</t>
  </si>
  <si>
    <t>H.C. Ørsted Værket Sekt. 2
(Blok1-4)</t>
  </si>
  <si>
    <t>Kyndbyværkets Blok 51+52</t>
  </si>
  <si>
    <t>Naturgas/letolie fyret.</t>
  </si>
  <si>
    <t>Reserveanlæg.</t>
  </si>
  <si>
    <t>1985.</t>
  </si>
  <si>
    <t>1954-65.</t>
  </si>
  <si>
    <t>Østdanmark - Tyskland (Kontek)</t>
  </si>
  <si>
    <t>Østdanmark - Tyskland (Kriegers Flak)</t>
  </si>
  <si>
    <t>Vestdanmark - Tyskland</t>
  </si>
  <si>
    <t>Vestdanmark - Sverige (Konti-Skan)</t>
  </si>
  <si>
    <t>Vestdanmark - Norge (Skagerrak)</t>
  </si>
  <si>
    <t>Østdanmark - Sverige (Øresund)</t>
  </si>
  <si>
    <t>Vestdanmark - Holland (COBRAcable)</t>
  </si>
  <si>
    <t>Udlandsforbindelser</t>
  </si>
  <si>
    <t>CO2 pris</t>
  </si>
  <si>
    <t>Antagelser</t>
  </si>
  <si>
    <t>Centrale varmepumper</t>
  </si>
  <si>
    <t>Individuelle varmepumper og elbiler</t>
  </si>
  <si>
    <t>Det årlige elforbrug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</si>
  <si>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</si>
  <si>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</si>
  <si>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</si>
  <si>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</si>
  <si>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</si>
  <si>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</si>
  <si>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</si>
  <si>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</si>
  <si>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</si>
  <si>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</si>
  <si>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</si>
  <si>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Kraftværker, Vestdanmark</t>
  </si>
  <si>
    <t>Kraftværker, Østdanmark</t>
  </si>
  <si>
    <t>Interne tabeller</t>
  </si>
  <si>
    <t>Brændselspriser</t>
  </si>
  <si>
    <t>Kul</t>
  </si>
  <si>
    <t>Fuelolie</t>
  </si>
  <si>
    <t>Gasolie</t>
  </si>
  <si>
    <t>Gas</t>
  </si>
  <si>
    <t>Gas,  dec</t>
  </si>
  <si>
    <t>Halm</t>
  </si>
  <si>
    <t>Træflis</t>
  </si>
  <si>
    <t>Træpiller</t>
  </si>
  <si>
    <t>Elpriser for Danmark og nærmeste områder</t>
  </si>
  <si>
    <t>DKW</t>
  </si>
  <si>
    <t>DKE</t>
  </si>
  <si>
    <t>DK</t>
  </si>
  <si>
    <t>NO</t>
  </si>
  <si>
    <t>SE</t>
  </si>
  <si>
    <t>DE</t>
  </si>
  <si>
    <t>NL</t>
  </si>
  <si>
    <t>UK</t>
  </si>
  <si>
    <t>Indholdsfortegnelse</t>
  </si>
  <si>
    <t>Det maksimale timeforbrug for fremskrivningsårene</t>
  </si>
  <si>
    <t>Økonomiske nøgletal</t>
  </si>
  <si>
    <t>Solceller</t>
  </si>
  <si>
    <t>2020-2035</t>
  </si>
  <si>
    <t>Kapacitet</t>
  </si>
  <si>
    <t>Produktion</t>
  </si>
  <si>
    <t>12.</t>
  </si>
  <si>
    <t>Elkedler</t>
  </si>
  <si>
    <t>13.</t>
  </si>
  <si>
    <t>Vindkapacitet på land og hav</t>
  </si>
  <si>
    <t>14.</t>
  </si>
  <si>
    <t>Sum MW</t>
  </si>
  <si>
    <t>Sum GWh</t>
  </si>
  <si>
    <t>% af klassisk forbrug</t>
  </si>
  <si>
    <t>Rødsand</t>
  </si>
  <si>
    <t>Horns Rev</t>
  </si>
  <si>
    <t>Anholt</t>
  </si>
  <si>
    <t>Kriegers flak</t>
  </si>
  <si>
    <t>Store Middelgrund</t>
  </si>
  <si>
    <t>Rønne Banke</t>
  </si>
  <si>
    <t>Ringkøbing</t>
  </si>
  <si>
    <t>Jammerbugt</t>
  </si>
  <si>
    <t>MW. installeret</t>
  </si>
  <si>
    <t>timer</t>
  </si>
  <si>
    <t>Landmøller</t>
  </si>
  <si>
    <t>Kystnære møller</t>
  </si>
  <si>
    <t>VARMEBINDING</t>
  </si>
  <si>
    <t>JA/NEJ</t>
  </si>
  <si>
    <t>ja</t>
  </si>
  <si>
    <t>nej</t>
  </si>
  <si>
    <t>Før 2008</t>
  </si>
  <si>
    <t>Mellem 2008 - 2015</t>
  </si>
  <si>
    <t>Fra 2015 og frem</t>
  </si>
  <si>
    <t>Havvindmøller</t>
  </si>
  <si>
    <t>Inflator</t>
  </si>
  <si>
    <t>Løbende priser</t>
  </si>
  <si>
    <t>Dato</t>
  </si>
  <si>
    <t>Tid</t>
  </si>
  <si>
    <t>Årsforbrug</t>
  </si>
  <si>
    <t>Maks. effekt</t>
  </si>
  <si>
    <t>Timer</t>
  </si>
  <si>
    <t>24.01</t>
  </si>
  <si>
    <t>17-18</t>
  </si>
  <si>
    <t>8-9</t>
  </si>
  <si>
    <t>05.02</t>
  </si>
  <si>
    <t>10-11</t>
  </si>
  <si>
    <t>03.01</t>
  </si>
  <si>
    <t>10.12</t>
  </si>
  <si>
    <t>07.01</t>
  </si>
  <si>
    <t>09.01</t>
  </si>
  <si>
    <t>06.01</t>
  </si>
  <si>
    <t>27.01</t>
  </si>
  <si>
    <t>25.01</t>
  </si>
  <si>
    <t>29.11</t>
  </si>
  <si>
    <t>04.01</t>
  </si>
  <si>
    <t>05.01</t>
  </si>
  <si>
    <t>31.12</t>
  </si>
  <si>
    <t>01.12</t>
  </si>
  <si>
    <t>06.02</t>
  </si>
  <si>
    <t>07.02</t>
  </si>
  <si>
    <t>Historiske værdier</t>
  </si>
  <si>
    <t>Herningværket</t>
  </si>
  <si>
    <t>Decentrale værker
Erhvervsværker
Lokale værker
inkl. regulerkraftanlæg</t>
  </si>
  <si>
    <t>I alt, 
centrale værker primo 2013</t>
  </si>
  <si>
    <t>Biomassefyret</t>
  </si>
  <si>
    <t>Biomassefyret. 
Men kan også fyre med kul og olie.</t>
  </si>
  <si>
    <t>Gas/halm/kul/træ fyret.
Inkl. 2 gasturbiner på hver 58 MW</t>
  </si>
  <si>
    <t>Naturgasfyret
Ombygget i 1994.</t>
  </si>
  <si>
    <t>Naturgasfyret.</t>
  </si>
  <si>
    <t>Naturgas/letolie fyret.
Renoveret i 2007/2008.</t>
  </si>
  <si>
    <t>Kul-/sværolie fyret.
16 timers startvarsel. 
Mølposelægges fra 1. jan. 2013</t>
  </si>
  <si>
    <t>3 måneders startvarsel.
Kul-/sværolie fyret.</t>
  </si>
  <si>
    <t>DKK/EUR</t>
  </si>
  <si>
    <t>DKK/$</t>
  </si>
  <si>
    <t>Langsigtet valutakurser</t>
  </si>
  <si>
    <t>I alt, centrale værker primo 2013</t>
  </si>
  <si>
    <t>COP faktor</t>
  </si>
  <si>
    <t>2010*</t>
  </si>
  <si>
    <t>2011*</t>
  </si>
  <si>
    <t>2012*</t>
  </si>
  <si>
    <t>2013*</t>
  </si>
  <si>
    <t>Primo året</t>
  </si>
  <si>
    <t>* indikerer historiske værdier</t>
  </si>
  <si>
    <t>MWh/h</t>
  </si>
  <si>
    <t>DKK/GJ</t>
  </si>
  <si>
    <t>DKK/Ton</t>
  </si>
  <si>
    <t>GWh/år</t>
  </si>
  <si>
    <t>DKK/MWh</t>
  </si>
  <si>
    <t>SO2</t>
  </si>
  <si>
    <t>DKK/kg</t>
  </si>
  <si>
    <t>2012-2035</t>
  </si>
  <si>
    <t>NOx</t>
  </si>
  <si>
    <t>Primo år</t>
  </si>
  <si>
    <t>CO2, SO2 og NOx priser</t>
  </si>
  <si>
    <t>Kul-/sværolie fyret. 
6 måneders startvarsel</t>
  </si>
  <si>
    <t>Fyrer med stenkul. Heraf 40 MW biomasse.
Mølposelægges fra 1. jan. 2013.</t>
  </si>
  <si>
    <t>Naturgas- og biomassefyret</t>
  </si>
  <si>
    <t>Første hele driftsår</t>
  </si>
  <si>
    <t>Elkedler/elpatroner</t>
  </si>
  <si>
    <t>Store varmepumper</t>
  </si>
  <si>
    <t>2013 fremskrivning</t>
  </si>
  <si>
    <t>MWh</t>
  </si>
  <si>
    <t>16.</t>
  </si>
  <si>
    <t>17.</t>
  </si>
  <si>
    <t>Fjernvarmeforbrug</t>
  </si>
  <si>
    <t>Fjernvarmeforbruget</t>
  </si>
  <si>
    <t>Forbrug</t>
  </si>
  <si>
    <t>Husholdning</t>
  </si>
  <si>
    <t>Erhverv</t>
  </si>
  <si>
    <t>Tab</t>
  </si>
  <si>
    <t>TJ</t>
  </si>
  <si>
    <t>I PJ</t>
  </si>
  <si>
    <t>Sverige</t>
  </si>
  <si>
    <t>Sverige + Danmark</t>
  </si>
  <si>
    <t>Kommerciel eksport til Tyskland</t>
  </si>
  <si>
    <t>Eksport til Holland</t>
  </si>
  <si>
    <t>Forbrug Danmark og Sverige samt eksport til Tyskland</t>
  </si>
  <si>
    <t>I GWh</t>
  </si>
  <si>
    <t>Forventede leverancer fra Nordsøen til Danmark (Nybro) incl. opgraderet biogas</t>
  </si>
  <si>
    <t>Kommerciel import fra Tyskland (Entry Ellund)</t>
  </si>
  <si>
    <t>Samlede leverancer til Danmark incl. opgraderet biogas</t>
  </si>
  <si>
    <t>Produktion og import</t>
  </si>
  <si>
    <t>Forbrug og eksport</t>
  </si>
  <si>
    <t>Udlandsforbindelser og kapaciteter</t>
  </si>
  <si>
    <t>Faste 2013 priser</t>
  </si>
  <si>
    <t>h</t>
  </si>
  <si>
    <t>I alt, primo 2013</t>
  </si>
  <si>
    <t>I alt, 2013</t>
  </si>
  <si>
    <t>% af samlet forbrug</t>
  </si>
  <si>
    <t>Gasdata, forbrug og produktion</t>
  </si>
  <si>
    <t>Gasdata, forbindelser</t>
  </si>
  <si>
    <t>ab værk</t>
  </si>
  <si>
    <t>Import fra Tyskland (Entry Ellund)</t>
  </si>
  <si>
    <t>Der forventes en nedgang i kapaciteten fra 2017-2022. Dette skyldes dels forventede ændringer i tilskudsordningen samt omlægninger til ren varmeproduktion.</t>
  </si>
  <si>
    <t>Kul-/sværolie fyret
Mølposelagt 1. juni 2010.
60 timers startvarsel.</t>
  </si>
  <si>
    <t>Kul-/sværolie fyret.</t>
  </si>
  <si>
    <t>Effekt inkl. 13 MW overlast.
Kul-/sværolie fyret.</t>
  </si>
  <si>
    <t>Kul-/oliefyret.
Kan fyre med 100 % træpiller fra 2015.</t>
  </si>
  <si>
    <t>Fyrer med stenkul</t>
  </si>
  <si>
    <t>Fyret med stenkul/olie.</t>
  </si>
  <si>
    <t>Fyret med Stenkul
Betinget driftsklar fra 1. juni 2010.
Opstartstid er 3 måneder.</t>
  </si>
  <si>
    <t>Fyrer med stenkul.</t>
  </si>
  <si>
    <t>Fyrer med Stenkul
20 % flis i 2014
40 % flis i 2017</t>
  </si>
  <si>
    <t>Fyret med stenkul
Mølposelægges fra 1. januar 2012 med to dages startvarsel.</t>
  </si>
  <si>
    <t>Alle forwardpriser er fra Nasdaq den 18-04-2013</t>
  </si>
  <si>
    <t>Simulerede elpriser fra Energinet.dk's energimodeller</t>
  </si>
  <si>
    <t>Interpolerede priser mellem forward og simlueringspriserne</t>
  </si>
  <si>
    <t>Forward priser fra Nasdaq</t>
  </si>
  <si>
    <t>Udbygning MWh pr. periode, eleffekt</t>
  </si>
  <si>
    <t>SUM eleffekt</t>
  </si>
  <si>
    <t>Varmeeffekt
MJ/s</t>
  </si>
  <si>
    <t>2020-2024</t>
  </si>
  <si>
    <t>2025-2029</t>
  </si>
  <si>
    <t>2030-2035</t>
  </si>
  <si>
    <t>Decentrale VP Vest</t>
  </si>
  <si>
    <t>Decentrale VP Øst</t>
  </si>
  <si>
    <t>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</si>
</sst>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%"/>
    <numFmt numFmtId="166" formatCode="#,##0.0"/>
    <numFmt numFmtId="167" formatCode="0.0"/>
  </numFmts>
  <fonts count="30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u/>
      <sz val="10"/>
      <color indexed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6"/>
      <name val="Verdana"/>
      <family val="2"/>
    </font>
    <font>
      <sz val="6"/>
      <name val="Verdana"/>
      <family val="2"/>
    </font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4"/>
      <name val="Arial"/>
      <family val="2"/>
    </font>
    <font>
      <u/>
      <sz val="14"/>
      <color indexed="12"/>
      <name val="Arial"/>
      <family val="2"/>
    </font>
    <font>
      <b/>
      <sz val="14"/>
      <name val="Arial"/>
      <family val="2"/>
    </font>
    <font>
      <u/>
      <sz val="9"/>
      <color indexed="12"/>
      <name val="Verdana"/>
      <family val="2"/>
    </font>
    <font>
      <sz val="8"/>
      <color indexed="9"/>
      <name val="Verdana"/>
      <family val="2"/>
    </font>
    <font>
      <u/>
      <sz val="8"/>
      <name val="Verdana"/>
      <family val="2"/>
    </font>
    <font>
      <sz val="8"/>
      <color indexed="30"/>
      <name val="Verdana"/>
      <family val="2"/>
    </font>
    <font>
      <b/>
      <sz val="10"/>
      <name val="Verdana"/>
      <family val="2"/>
    </font>
    <font>
      <sz val="11"/>
      <color rgb="FF006100"/>
      <name val="Calibri"/>
      <family val="2"/>
      <scheme val="minor"/>
    </font>
    <font>
      <sz val="8"/>
      <color theme="0"/>
      <name val="Verdana"/>
      <family val="2"/>
    </font>
    <font>
      <sz val="8"/>
      <color rgb="FF000000"/>
      <name val="Verdana"/>
      <family val="2"/>
    </font>
    <font>
      <sz val="10"/>
      <color theme="7" tint="0.7999816888943144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double">
        <color indexed="64"/>
      </bottom>
      <diagonal/>
    </border>
    <border>
      <left/>
      <right style="medium">
        <color indexed="8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 style="double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8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26" fillId="4" borderId="0" applyNumberFormat="0" applyBorder="0" applyAlignment="0" applyProtection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440">
    <xf numFmtId="0" fontId="0" fillId="0" borderId="0" xfId="0"/>
    <xf numFmtId="10" fontId="0" fillId="0" borderId="0" xfId="0" applyNumberFormat="1"/>
    <xf numFmtId="3" fontId="0" fillId="0" borderId="0" xfId="0" applyNumberFormat="1"/>
    <xf numFmtId="0" fontId="0" fillId="0" borderId="0" xfId="0" applyBorder="1"/>
    <xf numFmtId="0" fontId="9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justify" vertical="top" wrapText="1"/>
    </xf>
    <xf numFmtId="3" fontId="10" fillId="0" borderId="1" xfId="0" applyNumberFormat="1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3" fillId="0" borderId="0" xfId="4"/>
    <xf numFmtId="0" fontId="13" fillId="0" borderId="2" xfId="4" applyBorder="1" applyAlignment="1">
      <alignment horizontal="center"/>
    </xf>
    <xf numFmtId="167" fontId="13" fillId="0" borderId="2" xfId="4" applyNumberFormat="1" applyBorder="1" applyAlignment="1">
      <alignment horizontal="center"/>
    </xf>
    <xf numFmtId="0" fontId="14" fillId="0" borderId="0" xfId="4" applyFont="1" applyFill="1" applyBorder="1"/>
    <xf numFmtId="0" fontId="13" fillId="0" borderId="3" xfId="4" applyBorder="1"/>
    <xf numFmtId="167" fontId="13" fillId="0" borderId="2" xfId="4" applyNumberFormat="1" applyFill="1" applyBorder="1" applyAlignment="1">
      <alignment horizontal="center"/>
    </xf>
    <xf numFmtId="0" fontId="13" fillId="0" borderId="3" xfId="4" applyBorder="1" applyAlignment="1">
      <alignment wrapText="1"/>
    </xf>
    <xf numFmtId="3" fontId="5" fillId="0" borderId="0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wrapText="1"/>
    </xf>
    <xf numFmtId="3" fontId="5" fillId="0" borderId="5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 wrapText="1"/>
    </xf>
    <xf numFmtId="3" fontId="5" fillId="0" borderId="4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 wrapText="1"/>
    </xf>
    <xf numFmtId="3" fontId="5" fillId="0" borderId="6" xfId="0" applyNumberFormat="1" applyFont="1" applyFill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7" fillId="0" borderId="0" xfId="0" applyFont="1" applyFill="1" applyBorder="1" applyAlignment="1">
      <alignment horizontal="justify" vertical="top" wrapText="1"/>
    </xf>
    <xf numFmtId="0" fontId="0" fillId="0" borderId="0" xfId="0" applyFill="1"/>
    <xf numFmtId="0" fontId="4" fillId="0" borderId="0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3" fontId="12" fillId="0" borderId="5" xfId="0" applyNumberFormat="1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0" fontId="0" fillId="0" borderId="0" xfId="0" applyFill="1" applyBorder="1"/>
    <xf numFmtId="0" fontId="4" fillId="0" borderId="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5" fillId="0" borderId="0" xfId="0" applyFont="1" applyBorder="1"/>
    <xf numFmtId="0" fontId="16" fillId="0" borderId="15" xfId="0" applyFont="1" applyBorder="1" applyAlignment="1">
      <alignment horizontal="justify" vertical="top" wrapText="1"/>
    </xf>
    <xf numFmtId="0" fontId="16" fillId="0" borderId="16" xfId="0" applyFont="1" applyBorder="1" applyAlignment="1">
      <alignment horizontal="justify" vertical="top" wrapText="1"/>
    </xf>
    <xf numFmtId="0" fontId="17" fillId="0" borderId="17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0" fontId="5" fillId="0" borderId="19" xfId="0" applyFont="1" applyBorder="1" applyAlignment="1">
      <alignment horizontal="justify" vertical="top" wrapText="1"/>
    </xf>
    <xf numFmtId="0" fontId="16" fillId="0" borderId="20" xfId="0" applyFont="1" applyBorder="1" applyAlignment="1">
      <alignment horizontal="justify" vertical="top" wrapText="1"/>
    </xf>
    <xf numFmtId="0" fontId="5" fillId="0" borderId="18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justify" vertical="top" wrapText="1"/>
    </xf>
    <xf numFmtId="0" fontId="16" fillId="0" borderId="17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17" fillId="0" borderId="27" xfId="0" applyFont="1" applyBorder="1" applyAlignment="1">
      <alignment horizontal="justify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29" xfId="0" applyFont="1" applyBorder="1" applyAlignment="1">
      <alignment horizontal="justify" vertical="top" wrapText="1"/>
    </xf>
    <xf numFmtId="0" fontId="17" fillId="0" borderId="30" xfId="0" applyFont="1" applyBorder="1" applyAlignment="1">
      <alignment horizontal="justify" vertical="top" wrapText="1"/>
    </xf>
    <xf numFmtId="0" fontId="17" fillId="0" borderId="31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justify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justify" vertical="top" wrapText="1"/>
    </xf>
    <xf numFmtId="0" fontId="3" fillId="0" borderId="0" xfId="0" applyFont="1" applyAlignment="1">
      <alignment horizontal="left"/>
    </xf>
    <xf numFmtId="0" fontId="17" fillId="0" borderId="32" xfId="0" applyFont="1" applyBorder="1" applyAlignment="1">
      <alignment horizontal="justify" vertical="top" wrapText="1"/>
    </xf>
    <xf numFmtId="0" fontId="17" fillId="0" borderId="32" xfId="0" applyFont="1" applyBorder="1" applyAlignment="1">
      <alignment horizontal="center" vertical="top" wrapText="1"/>
    </xf>
    <xf numFmtId="0" fontId="17" fillId="0" borderId="33" xfId="0" applyFont="1" applyBorder="1" applyAlignment="1">
      <alignment horizontal="justify" vertical="top" wrapText="1"/>
    </xf>
    <xf numFmtId="0" fontId="17" fillId="0" borderId="33" xfId="0" applyFont="1" applyBorder="1" applyAlignment="1">
      <alignment horizontal="center" vertical="top" wrapText="1"/>
    </xf>
    <xf numFmtId="3" fontId="16" fillId="0" borderId="28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5" fillId="0" borderId="0" xfId="0" applyFont="1"/>
    <xf numFmtId="3" fontId="16" fillId="0" borderId="2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justify" vertical="top" wrapText="1"/>
    </xf>
    <xf numFmtId="0" fontId="5" fillId="0" borderId="34" xfId="0" applyFont="1" applyBorder="1" applyAlignment="1">
      <alignment horizontal="center" vertical="top" wrapText="1"/>
    </xf>
    <xf numFmtId="3" fontId="16" fillId="0" borderId="15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5" fillId="0" borderId="15" xfId="0" applyFont="1" applyBorder="1"/>
    <xf numFmtId="0" fontId="16" fillId="0" borderId="35" xfId="0" applyFont="1" applyFill="1" applyBorder="1" applyAlignment="1">
      <alignment horizontal="justify" vertical="top" wrapText="1"/>
    </xf>
    <xf numFmtId="0" fontId="5" fillId="0" borderId="35" xfId="0" applyFont="1" applyBorder="1"/>
    <xf numFmtId="0" fontId="16" fillId="0" borderId="36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6" xfId="0" applyFont="1" applyBorder="1"/>
    <xf numFmtId="3" fontId="5" fillId="2" borderId="0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3" fillId="0" borderId="0" xfId="0" applyFont="1"/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0" fontId="11" fillId="0" borderId="0" xfId="0" applyFont="1"/>
    <xf numFmtId="0" fontId="4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justify" vertical="top" wrapText="1"/>
    </xf>
    <xf numFmtId="3" fontId="4" fillId="0" borderId="0" xfId="0" applyNumberFormat="1" applyFont="1" applyBorder="1" applyAlignment="1">
      <alignment horizontal="center"/>
    </xf>
    <xf numFmtId="0" fontId="5" fillId="2" borderId="3" xfId="0" applyFont="1" applyFill="1" applyBorder="1" applyAlignment="1">
      <alignment horizontal="justify" vertical="top" wrapText="1"/>
    </xf>
    <xf numFmtId="0" fontId="5" fillId="0" borderId="7" xfId="0" applyFont="1" applyBorder="1" applyAlignment="1">
      <alignment horizontal="justify"/>
    </xf>
    <xf numFmtId="0" fontId="5" fillId="0" borderId="8" xfId="0" applyFont="1" applyBorder="1" applyAlignment="1">
      <alignment horizontal="justify"/>
    </xf>
    <xf numFmtId="2" fontId="4" fillId="0" borderId="2" xfId="0" applyNumberFormat="1" applyFont="1" applyFill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center" wrapText="1"/>
    </xf>
    <xf numFmtId="2" fontId="4" fillId="0" borderId="3" xfId="0" applyNumberFormat="1" applyFont="1" applyFill="1" applyBorder="1" applyAlignment="1">
      <alignment horizontal="center" wrapText="1"/>
    </xf>
    <xf numFmtId="0" fontId="12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6" fillId="0" borderId="0" xfId="3" applyAlignment="1" applyProtection="1"/>
    <xf numFmtId="0" fontId="18" fillId="2" borderId="0" xfId="0" applyFont="1" applyFill="1" applyAlignment="1">
      <alignment horizontal="center"/>
    </xf>
    <xf numFmtId="0" fontId="19" fillId="2" borderId="0" xfId="3" applyFont="1" applyFill="1" applyAlignment="1" applyProtection="1"/>
    <xf numFmtId="0" fontId="0" fillId="2" borderId="0" xfId="0" applyFill="1"/>
    <xf numFmtId="0" fontId="20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 wrapText="1"/>
    </xf>
    <xf numFmtId="3" fontId="5" fillId="0" borderId="13" xfId="0" applyNumberFormat="1" applyFont="1" applyFill="1" applyBorder="1" applyAlignment="1">
      <alignment horizontal="center" wrapText="1"/>
    </xf>
    <xf numFmtId="0" fontId="5" fillId="0" borderId="7" xfId="0" applyFont="1" applyBorder="1"/>
    <xf numFmtId="1" fontId="4" fillId="0" borderId="2" xfId="2" applyNumberFormat="1" applyFont="1" applyBorder="1" applyAlignment="1">
      <alignment horizontal="center"/>
    </xf>
    <xf numFmtId="0" fontId="5" fillId="0" borderId="3" xfId="0" applyFont="1" applyBorder="1"/>
    <xf numFmtId="0" fontId="5" fillId="0" borderId="8" xfId="0" applyFont="1" applyBorder="1"/>
    <xf numFmtId="1" fontId="0" fillId="0" borderId="0" xfId="0" applyNumberFormat="1"/>
    <xf numFmtId="1" fontId="0" fillId="0" borderId="0" xfId="0" applyNumberFormat="1" applyBorder="1"/>
    <xf numFmtId="1" fontId="0" fillId="0" borderId="0" xfId="0" applyNumberFormat="1" applyFill="1" applyBorder="1"/>
    <xf numFmtId="0" fontId="7" fillId="0" borderId="0" xfId="0" applyFont="1"/>
    <xf numFmtId="0" fontId="21" fillId="0" borderId="0" xfId="3" applyFont="1" applyAlignment="1" applyProtection="1"/>
    <xf numFmtId="0" fontId="5" fillId="0" borderId="0" xfId="0" applyFont="1" applyFill="1"/>
    <xf numFmtId="0" fontId="16" fillId="3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7" fillId="0" borderId="0" xfId="0" applyFont="1" applyFill="1" applyBorder="1" applyAlignment="1">
      <alignment horizontal="left" vertical="top" wrapText="1"/>
    </xf>
    <xf numFmtId="0" fontId="16" fillId="3" borderId="0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 vertical="top" wrapText="1"/>
    </xf>
    <xf numFmtId="3" fontId="0" fillId="0" borderId="0" xfId="0" applyNumberForma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justify" vertical="top" wrapText="1"/>
    </xf>
    <xf numFmtId="0" fontId="17" fillId="0" borderId="0" xfId="0" applyFont="1" applyFill="1" applyBorder="1" applyAlignment="1">
      <alignment vertical="top" wrapText="1"/>
    </xf>
    <xf numFmtId="3" fontId="16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vertical="center"/>
    </xf>
    <xf numFmtId="2" fontId="24" fillId="0" borderId="10" xfId="0" applyNumberFormat="1" applyFont="1" applyFill="1" applyBorder="1"/>
    <xf numFmtId="1" fontId="5" fillId="0" borderId="5" xfId="0" applyNumberFormat="1" applyFont="1" applyBorder="1"/>
    <xf numFmtId="1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Border="1"/>
    <xf numFmtId="1" fontId="5" fillId="0" borderId="13" xfId="0" applyNumberFormat="1" applyFont="1" applyBorder="1"/>
    <xf numFmtId="2" fontId="24" fillId="0" borderId="13" xfId="0" applyNumberFormat="1" applyFont="1" applyFill="1" applyBorder="1"/>
    <xf numFmtId="1" fontId="5" fillId="0" borderId="6" xfId="0" applyNumberFormat="1" applyFont="1" applyBorder="1"/>
    <xf numFmtId="0" fontId="5" fillId="0" borderId="9" xfId="0" applyFont="1" applyBorder="1" applyAlignment="1">
      <alignment horizontal="center"/>
    </xf>
    <xf numFmtId="0" fontId="4" fillId="2" borderId="3" xfId="0" applyFont="1" applyFill="1" applyBorder="1" applyAlignment="1">
      <alignment horizontal="justify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3" fontId="5" fillId="2" borderId="10" xfId="0" applyNumberFormat="1" applyFont="1" applyFill="1" applyBorder="1" applyAlignment="1">
      <alignment horizontal="center" wrapText="1"/>
    </xf>
    <xf numFmtId="49" fontId="5" fillId="2" borderId="10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49" fontId="5" fillId="2" borderId="13" xfId="0" applyNumberFormat="1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3" fontId="5" fillId="2" borderId="4" xfId="0" applyNumberFormat="1" applyFont="1" applyFill="1" applyBorder="1" applyAlignment="1">
      <alignment horizontal="center" wrapText="1"/>
    </xf>
    <xf numFmtId="3" fontId="5" fillId="2" borderId="13" xfId="0" applyNumberFormat="1" applyFont="1" applyFill="1" applyBorder="1" applyAlignment="1">
      <alignment horizontal="center" wrapText="1"/>
    </xf>
    <xf numFmtId="0" fontId="17" fillId="0" borderId="15" xfId="0" applyFont="1" applyBorder="1" applyAlignment="1">
      <alignment horizontal="justify" vertical="top" wrapText="1"/>
    </xf>
    <xf numFmtId="0" fontId="17" fillId="0" borderId="21" xfId="0" applyFont="1" applyBorder="1" applyAlignment="1">
      <alignment horizontal="center" vertical="top" wrapText="1"/>
    </xf>
    <xf numFmtId="0" fontId="17" fillId="0" borderId="39" xfId="0" applyFont="1" applyFill="1" applyBorder="1" applyAlignment="1">
      <alignment horizontal="justify" vertical="top" wrapText="1"/>
    </xf>
    <xf numFmtId="0" fontId="17" fillId="0" borderId="40" xfId="0" applyFont="1" applyFill="1" applyBorder="1" applyAlignment="1">
      <alignment horizontal="center" vertical="top" wrapText="1"/>
    </xf>
    <xf numFmtId="3" fontId="16" fillId="0" borderId="36" xfId="0" applyNumberFormat="1" applyFont="1" applyBorder="1" applyAlignment="1">
      <alignment horizontal="center" vertical="center" wrapText="1"/>
    </xf>
    <xf numFmtId="0" fontId="0" fillId="0" borderId="0" xfId="0" quotePrefix="1"/>
    <xf numFmtId="0" fontId="7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2" fontId="13" fillId="0" borderId="0" xfId="4" applyNumberFormat="1"/>
    <xf numFmtId="0" fontId="25" fillId="0" borderId="0" xfId="4" applyFont="1"/>
    <xf numFmtId="3" fontId="4" fillId="0" borderId="35" xfId="0" applyNumberFormat="1" applyFont="1" applyBorder="1" applyAlignment="1">
      <alignment horizontal="center" vertical="center"/>
    </xf>
    <xf numFmtId="166" fontId="5" fillId="0" borderId="14" xfId="0" applyNumberFormat="1" applyFont="1" applyBorder="1" applyAlignment="1">
      <alignment horizontal="center"/>
    </xf>
    <xf numFmtId="165" fontId="0" fillId="0" borderId="0" xfId="0" applyNumberFormat="1" applyBorder="1"/>
    <xf numFmtId="166" fontId="0" fillId="0" borderId="0" xfId="0" applyNumberFormat="1"/>
    <xf numFmtId="9" fontId="0" fillId="0" borderId="0" xfId="0" applyNumberFormat="1"/>
    <xf numFmtId="3" fontId="12" fillId="0" borderId="0" xfId="0" applyNumberFormat="1" applyFont="1" applyBorder="1" applyAlignment="1">
      <alignment horizontal="center"/>
    </xf>
    <xf numFmtId="0" fontId="18" fillId="2" borderId="0" xfId="0" quotePrefix="1" applyFont="1" applyFill="1" applyAlignment="1">
      <alignment horizontal="center"/>
    </xf>
    <xf numFmtId="0" fontId="7" fillId="0" borderId="4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5" fillId="0" borderId="4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7" fillId="0" borderId="38" xfId="0" applyFont="1" applyBorder="1" applyAlignment="1">
      <alignment horizontal="center" vertical="top" wrapText="1"/>
    </xf>
    <xf numFmtId="0" fontId="15" fillId="0" borderId="38" xfId="0" applyFont="1" applyBorder="1" applyAlignment="1">
      <alignment horizontal="center"/>
    </xf>
    <xf numFmtId="0" fontId="7" fillId="0" borderId="3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3" fontId="5" fillId="0" borderId="2" xfId="2" applyNumberFormat="1" applyFont="1" applyBorder="1" applyAlignment="1">
      <alignment horizontal="center"/>
    </xf>
    <xf numFmtId="3" fontId="5" fillId="0" borderId="0" xfId="2" applyNumberFormat="1" applyFont="1" applyBorder="1" applyAlignment="1">
      <alignment horizontal="center"/>
    </xf>
    <xf numFmtId="0" fontId="0" fillId="5" borderId="0" xfId="0" applyFill="1"/>
    <xf numFmtId="3" fontId="5" fillId="5" borderId="4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1" fontId="5" fillId="5" borderId="3" xfId="0" applyNumberFormat="1" applyFont="1" applyFill="1" applyBorder="1"/>
    <xf numFmtId="1" fontId="5" fillId="5" borderId="38" xfId="0" applyNumberFormat="1" applyFont="1" applyFill="1" applyBorder="1"/>
    <xf numFmtId="1" fontId="5" fillId="5" borderId="14" xfId="0" applyNumberFormat="1" applyFont="1" applyFill="1" applyBorder="1"/>
    <xf numFmtId="1" fontId="23" fillId="5" borderId="7" xfId="0" applyNumberFormat="1" applyFont="1" applyFill="1" applyBorder="1"/>
    <xf numFmtId="1" fontId="5" fillId="5" borderId="11" xfId="0" applyNumberFormat="1" applyFont="1" applyFill="1" applyBorder="1"/>
    <xf numFmtId="1" fontId="5" fillId="5" borderId="12" xfId="0" applyNumberFormat="1" applyFont="1" applyFill="1" applyBorder="1"/>
    <xf numFmtId="1" fontId="5" fillId="5" borderId="9" xfId="0" applyNumberFormat="1" applyFont="1" applyFill="1" applyBorder="1"/>
    <xf numFmtId="3" fontId="5" fillId="5" borderId="10" xfId="0" applyNumberFormat="1" applyFont="1" applyFill="1" applyBorder="1"/>
    <xf numFmtId="3" fontId="5" fillId="5" borderId="5" xfId="0" applyNumberFormat="1" applyFont="1" applyFill="1" applyBorder="1"/>
    <xf numFmtId="3" fontId="22" fillId="5" borderId="10" xfId="0" applyNumberFormat="1" applyFont="1" applyFill="1" applyBorder="1"/>
    <xf numFmtId="3" fontId="22" fillId="5" borderId="5" xfId="0" applyNumberFormat="1" applyFont="1" applyFill="1" applyBorder="1"/>
    <xf numFmtId="3" fontId="27" fillId="5" borderId="10" xfId="0" applyNumberFormat="1" applyFont="1" applyFill="1" applyBorder="1"/>
    <xf numFmtId="3" fontId="27" fillId="5" borderId="5" xfId="0" applyNumberFormat="1" applyFont="1" applyFill="1" applyBorder="1"/>
    <xf numFmtId="1" fontId="5" fillId="5" borderId="8" xfId="0" applyNumberFormat="1" applyFont="1" applyFill="1" applyBorder="1"/>
    <xf numFmtId="3" fontId="22" fillId="5" borderId="13" xfId="0" applyNumberFormat="1" applyFont="1" applyFill="1" applyBorder="1"/>
    <xf numFmtId="3" fontId="22" fillId="5" borderId="6" xfId="0" applyNumberFormat="1" applyFont="1" applyFill="1" applyBorder="1"/>
    <xf numFmtId="1" fontId="23" fillId="5" borderId="9" xfId="0" applyNumberFormat="1" applyFont="1" applyFill="1" applyBorder="1"/>
    <xf numFmtId="3" fontId="22" fillId="5" borderId="11" xfId="0" applyNumberFormat="1" applyFont="1" applyFill="1" applyBorder="1"/>
    <xf numFmtId="3" fontId="22" fillId="5" borderId="12" xfId="0" applyNumberFormat="1" applyFont="1" applyFill="1" applyBorder="1"/>
    <xf numFmtId="3" fontId="27" fillId="5" borderId="13" xfId="0" applyNumberFormat="1" applyFont="1" applyFill="1" applyBorder="1"/>
    <xf numFmtId="3" fontId="5" fillId="5" borderId="13" xfId="0" applyNumberFormat="1" applyFont="1" applyFill="1" applyBorder="1"/>
    <xf numFmtId="3" fontId="5" fillId="5" borderId="6" xfId="0" applyNumberFormat="1" applyFont="1" applyFill="1" applyBorder="1"/>
    <xf numFmtId="1" fontId="4" fillId="5" borderId="3" xfId="0" applyNumberFormat="1" applyFont="1" applyFill="1" applyBorder="1"/>
    <xf numFmtId="3" fontId="4" fillId="5" borderId="38" xfId="0" applyNumberFormat="1" applyFont="1" applyFill="1" applyBorder="1"/>
    <xf numFmtId="3" fontId="4" fillId="5" borderId="14" xfId="0" applyNumberFormat="1" applyFont="1" applyFill="1" applyBorder="1"/>
    <xf numFmtId="9" fontId="5" fillId="5" borderId="13" xfId="0" applyNumberFormat="1" applyFont="1" applyFill="1" applyBorder="1"/>
    <xf numFmtId="9" fontId="5" fillId="5" borderId="6" xfId="0" applyNumberFormat="1" applyFont="1" applyFill="1" applyBorder="1"/>
    <xf numFmtId="1" fontId="5" fillId="5" borderId="2" xfId="0" applyNumberFormat="1" applyFont="1" applyFill="1" applyBorder="1"/>
    <xf numFmtId="9" fontId="5" fillId="5" borderId="38" xfId="0" applyNumberFormat="1" applyFont="1" applyFill="1" applyBorder="1"/>
    <xf numFmtId="9" fontId="5" fillId="5" borderId="14" xfId="0" applyNumberFormat="1" applyFont="1" applyFill="1" applyBorder="1"/>
    <xf numFmtId="0" fontId="0" fillId="5" borderId="6" xfId="0" applyFill="1" applyBorder="1"/>
    <xf numFmtId="0" fontId="8" fillId="5" borderId="37" xfId="0" applyFont="1" applyFill="1" applyBorder="1" applyAlignment="1">
      <alignment horizontal="justify"/>
    </xf>
    <xf numFmtId="0" fontId="5" fillId="5" borderId="4" xfId="0" applyFont="1" applyFill="1" applyBorder="1"/>
    <xf numFmtId="0" fontId="5" fillId="5" borderId="6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5" borderId="0" xfId="0" applyFont="1" applyFill="1" applyBorder="1"/>
    <xf numFmtId="0" fontId="5" fillId="5" borderId="5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4" fillId="5" borderId="4" xfId="0" applyFont="1" applyFill="1" applyBorder="1"/>
    <xf numFmtId="0" fontId="5" fillId="5" borderId="8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center" vertical="top" wrapText="1"/>
    </xf>
    <xf numFmtId="3" fontId="5" fillId="5" borderId="10" xfId="0" applyNumberFormat="1" applyFont="1" applyFill="1" applyBorder="1" applyAlignment="1">
      <alignment horizontal="center" wrapText="1"/>
    </xf>
    <xf numFmtId="3" fontId="5" fillId="5" borderId="5" xfId="0" applyNumberFormat="1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/>
    </xf>
    <xf numFmtId="3" fontId="5" fillId="5" borderId="0" xfId="0" applyNumberFormat="1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3" fontId="5" fillId="5" borderId="13" xfId="0" applyNumberFormat="1" applyFont="1" applyFill="1" applyBorder="1" applyAlignment="1">
      <alignment horizontal="center" wrapText="1"/>
    </xf>
    <xf numFmtId="3" fontId="5" fillId="5" borderId="6" xfId="0" applyNumberFormat="1" applyFont="1" applyFill="1" applyBorder="1" applyAlignment="1">
      <alignment horizontal="center" wrapText="1"/>
    </xf>
    <xf numFmtId="0" fontId="4" fillId="5" borderId="37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vertical="center"/>
    </xf>
    <xf numFmtId="3" fontId="5" fillId="5" borderId="5" xfId="0" applyNumberFormat="1" applyFont="1" applyFill="1" applyBorder="1" applyAlignment="1">
      <alignment horizontal="center"/>
    </xf>
    <xf numFmtId="3" fontId="5" fillId="5" borderId="6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wrapText="1"/>
    </xf>
    <xf numFmtId="165" fontId="0" fillId="0" borderId="0" xfId="0" applyNumberFormat="1" applyFill="1" applyBorder="1"/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justify"/>
    </xf>
    <xf numFmtId="1" fontId="5" fillId="0" borderId="0" xfId="0" applyNumberFormat="1" applyFont="1" applyFill="1" applyBorder="1"/>
    <xf numFmtId="0" fontId="7" fillId="0" borderId="0" xfId="0" applyFont="1" applyFill="1" applyBorder="1"/>
    <xf numFmtId="1" fontId="23" fillId="0" borderId="0" xfId="0" applyNumberFormat="1" applyFont="1" applyFill="1" applyBorder="1"/>
    <xf numFmtId="1" fontId="4" fillId="0" borderId="0" xfId="0" applyNumberFormat="1" applyFont="1" applyFill="1" applyBorder="1"/>
    <xf numFmtId="10" fontId="0" fillId="0" borderId="0" xfId="0" applyNumberFormat="1" applyFill="1" applyBorder="1"/>
    <xf numFmtId="3" fontId="7" fillId="0" borderId="0" xfId="0" applyNumberFormat="1" applyFont="1" applyFill="1" applyBorder="1"/>
    <xf numFmtId="3" fontId="0" fillId="0" borderId="0" xfId="0" applyNumberFormat="1" applyAlignment="1">
      <alignment horizontal="right" indent="1"/>
    </xf>
    <xf numFmtId="3" fontId="0" fillId="0" borderId="4" xfId="0" applyNumberFormat="1" applyBorder="1" applyAlignment="1">
      <alignment horizontal="right" indent="1"/>
    </xf>
    <xf numFmtId="0" fontId="5" fillId="0" borderId="42" xfId="0" applyFont="1" applyBorder="1" applyAlignment="1">
      <alignment wrapText="1"/>
    </xf>
    <xf numFmtId="0" fontId="5" fillId="0" borderId="43" xfId="0" applyFont="1" applyFill="1" applyBorder="1" applyAlignment="1">
      <alignment vertical="top" wrapText="1"/>
    </xf>
    <xf numFmtId="0" fontId="5" fillId="0" borderId="43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5" fillId="0" borderId="28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5" fillId="0" borderId="22" xfId="0" applyFont="1" applyBorder="1"/>
    <xf numFmtId="0" fontId="5" fillId="0" borderId="43" xfId="0" applyFont="1" applyBorder="1"/>
    <xf numFmtId="0" fontId="5" fillId="0" borderId="22" xfId="0" applyFont="1" applyBorder="1" applyAlignment="1">
      <alignment vertical="top" wrapText="1"/>
    </xf>
    <xf numFmtId="0" fontId="5" fillId="0" borderId="44" xfId="0" applyFont="1" applyBorder="1"/>
    <xf numFmtId="0" fontId="5" fillId="4" borderId="45" xfId="1" applyFont="1" applyBorder="1" applyAlignment="1">
      <alignment horizontal="left" vertical="top" wrapText="1"/>
    </xf>
    <xf numFmtId="0" fontId="17" fillId="0" borderId="28" xfId="0" applyFont="1" applyBorder="1" applyAlignment="1">
      <alignment vertical="top" wrapText="1"/>
    </xf>
    <xf numFmtId="0" fontId="17" fillId="0" borderId="28" xfId="0" applyFont="1" applyFill="1" applyBorder="1" applyAlignment="1">
      <alignment vertical="top" wrapText="1"/>
    </xf>
    <xf numFmtId="0" fontId="17" fillId="0" borderId="31" xfId="0" applyFont="1" applyBorder="1" applyAlignment="1">
      <alignment vertical="top" wrapText="1"/>
    </xf>
    <xf numFmtId="0" fontId="17" fillId="0" borderId="32" xfId="0" applyFont="1" applyFill="1" applyBorder="1" applyAlignment="1">
      <alignment vertical="top" wrapText="1"/>
    </xf>
    <xf numFmtId="0" fontId="17" fillId="0" borderId="31" xfId="0" applyFont="1" applyFill="1" applyBorder="1" applyAlignment="1">
      <alignment vertical="top" wrapText="1"/>
    </xf>
    <xf numFmtId="0" fontId="17" fillId="0" borderId="46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40" xfId="0" applyFont="1" applyFill="1" applyBorder="1" applyAlignment="1">
      <alignment wrapText="1"/>
    </xf>
    <xf numFmtId="2" fontId="0" fillId="0" borderId="0" xfId="0" applyNumberFormat="1"/>
    <xf numFmtId="0" fontId="4" fillId="0" borderId="3" xfId="0" applyFont="1" applyBorder="1" applyAlignment="1">
      <alignment horizontal="justify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" fontId="5" fillId="6" borderId="5" xfId="0" applyNumberFormat="1" applyFont="1" applyFill="1" applyBorder="1" applyAlignment="1">
      <alignment horizontal="right" vertical="top" indent="1"/>
    </xf>
    <xf numFmtId="1" fontId="5" fillId="6" borderId="37" xfId="0" applyNumberFormat="1" applyFont="1" applyFill="1" applyBorder="1" applyAlignment="1">
      <alignment horizontal="right" vertical="top" indent="1"/>
    </xf>
    <xf numFmtId="1" fontId="5" fillId="6" borderId="0" xfId="0" applyNumberFormat="1" applyFont="1" applyFill="1" applyBorder="1" applyAlignment="1">
      <alignment horizontal="right" vertical="top" wrapText="1" indent="1"/>
    </xf>
    <xf numFmtId="1" fontId="28" fillId="6" borderId="12" xfId="0" applyNumberFormat="1" applyFont="1" applyFill="1" applyBorder="1" applyAlignment="1">
      <alignment horizontal="right" vertical="center" indent="1"/>
    </xf>
    <xf numFmtId="1" fontId="28" fillId="6" borderId="11" xfId="0" applyNumberFormat="1" applyFont="1" applyFill="1" applyBorder="1" applyAlignment="1">
      <alignment horizontal="right" vertical="center" indent="1"/>
    </xf>
    <xf numFmtId="1" fontId="28" fillId="6" borderId="37" xfId="0" applyNumberFormat="1" applyFont="1" applyFill="1" applyBorder="1" applyAlignment="1">
      <alignment horizontal="right" vertical="center" indent="1"/>
    </xf>
    <xf numFmtId="1" fontId="5" fillId="6" borderId="0" xfId="0" applyNumberFormat="1" applyFont="1" applyFill="1" applyBorder="1" applyAlignment="1">
      <alignment horizontal="right" vertical="top" indent="1"/>
    </xf>
    <xf numFmtId="1" fontId="28" fillId="6" borderId="5" xfId="0" applyNumberFormat="1" applyFont="1" applyFill="1" applyBorder="1" applyAlignment="1">
      <alignment horizontal="right" vertical="center" indent="1"/>
    </xf>
    <xf numFmtId="1" fontId="28" fillId="6" borderId="10" xfId="0" applyNumberFormat="1" applyFont="1" applyFill="1" applyBorder="1" applyAlignment="1">
      <alignment horizontal="right" vertical="center" indent="1"/>
    </xf>
    <xf numFmtId="1" fontId="28" fillId="6" borderId="0" xfId="0" applyNumberFormat="1" applyFont="1" applyFill="1" applyBorder="1" applyAlignment="1">
      <alignment horizontal="right" vertical="center" indent="1"/>
    </xf>
    <xf numFmtId="1" fontId="5" fillId="7" borderId="5" xfId="0" applyNumberFormat="1" applyFont="1" applyFill="1" applyBorder="1" applyAlignment="1">
      <alignment horizontal="right" vertical="top" indent="1"/>
    </xf>
    <xf numFmtId="1" fontId="5" fillId="7" borderId="0" xfId="0" applyNumberFormat="1" applyFont="1" applyFill="1" applyBorder="1" applyAlignment="1">
      <alignment horizontal="right" vertical="top" indent="1"/>
    </xf>
    <xf numFmtId="1" fontId="5" fillId="7" borderId="0" xfId="0" applyNumberFormat="1" applyFont="1" applyFill="1" applyBorder="1" applyAlignment="1">
      <alignment horizontal="right" vertical="top" wrapText="1" indent="1"/>
    </xf>
    <xf numFmtId="1" fontId="28" fillId="7" borderId="5" xfId="0" applyNumberFormat="1" applyFont="1" applyFill="1" applyBorder="1" applyAlignment="1">
      <alignment horizontal="right" vertical="center" indent="1"/>
    </xf>
    <xf numFmtId="1" fontId="5" fillId="8" borderId="5" xfId="0" applyNumberFormat="1" applyFont="1" applyFill="1" applyBorder="1" applyAlignment="1">
      <alignment horizontal="right" vertical="top" indent="1"/>
    </xf>
    <xf numFmtId="1" fontId="5" fillId="8" borderId="0" xfId="0" applyNumberFormat="1" applyFont="1" applyFill="1" applyBorder="1" applyAlignment="1">
      <alignment horizontal="right" vertical="top" wrapText="1" indent="1"/>
    </xf>
    <xf numFmtId="1" fontId="28" fillId="8" borderId="5" xfId="0" applyNumberFormat="1" applyFont="1" applyFill="1" applyBorder="1" applyAlignment="1">
      <alignment horizontal="right" vertical="center" indent="1"/>
    </xf>
    <xf numFmtId="1" fontId="28" fillId="8" borderId="10" xfId="0" applyNumberFormat="1" applyFont="1" applyFill="1" applyBorder="1" applyAlignment="1">
      <alignment horizontal="right" vertical="center" indent="1"/>
    </xf>
    <xf numFmtId="1" fontId="28" fillId="8" borderId="0" xfId="0" applyNumberFormat="1" applyFont="1" applyFill="1" applyBorder="1" applyAlignment="1">
      <alignment horizontal="right" vertical="center" indent="1"/>
    </xf>
    <xf numFmtId="1" fontId="5" fillId="8" borderId="0" xfId="0" applyNumberFormat="1" applyFont="1" applyFill="1" applyBorder="1" applyAlignment="1">
      <alignment horizontal="right" vertical="top" indent="1"/>
    </xf>
    <xf numFmtId="0" fontId="5" fillId="0" borderId="4" xfId="0" applyFont="1" applyBorder="1" applyAlignment="1">
      <alignment horizontal="justify"/>
    </xf>
    <xf numFmtId="1" fontId="5" fillId="8" borderId="6" xfId="0" applyNumberFormat="1" applyFont="1" applyFill="1" applyBorder="1" applyAlignment="1">
      <alignment horizontal="right" vertical="top" indent="1"/>
    </xf>
    <xf numFmtId="1" fontId="5" fillId="8" borderId="4" xfId="0" applyNumberFormat="1" applyFont="1" applyFill="1" applyBorder="1" applyAlignment="1">
      <alignment horizontal="right" vertical="top" indent="1"/>
    </xf>
    <xf numFmtId="1" fontId="5" fillId="8" borderId="8" xfId="0" applyNumberFormat="1" applyFont="1" applyFill="1" applyBorder="1" applyAlignment="1">
      <alignment horizontal="right" vertical="top" wrapText="1" indent="1"/>
    </xf>
    <xf numFmtId="1" fontId="28" fillId="8" borderId="6" xfId="0" applyNumberFormat="1" applyFont="1" applyFill="1" applyBorder="1" applyAlignment="1">
      <alignment horizontal="right" vertical="center" indent="1"/>
    </xf>
    <xf numFmtId="1" fontId="28" fillId="8" borderId="13" xfId="0" applyNumberFormat="1" applyFont="1" applyFill="1" applyBorder="1" applyAlignment="1">
      <alignment horizontal="right" vertical="center" indent="1"/>
    </xf>
    <xf numFmtId="1" fontId="28" fillId="8" borderId="4" xfId="0" applyNumberFormat="1" applyFont="1" applyFill="1" applyBorder="1" applyAlignment="1">
      <alignment horizontal="right" vertical="center" indent="1"/>
    </xf>
    <xf numFmtId="0" fontId="0" fillId="6" borderId="38" xfId="0" applyFill="1" applyBorder="1"/>
    <xf numFmtId="0" fontId="29" fillId="8" borderId="38" xfId="0" applyFont="1" applyFill="1" applyBorder="1"/>
    <xf numFmtId="0" fontId="0" fillId="7" borderId="38" xfId="0" applyFill="1" applyBorder="1"/>
    <xf numFmtId="0" fontId="29" fillId="0" borderId="0" xfId="0" applyFont="1" applyFill="1" applyBorder="1"/>
    <xf numFmtId="166" fontId="5" fillId="0" borderId="38" xfId="0" applyNumberFormat="1" applyFont="1" applyBorder="1" applyAlignment="1">
      <alignment horizontal="center" wrapText="1"/>
    </xf>
    <xf numFmtId="166" fontId="5" fillId="9" borderId="14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horizontal="center" wrapText="1"/>
    </xf>
    <xf numFmtId="166" fontId="12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2" fillId="2" borderId="3" xfId="0" applyFont="1" applyFill="1" applyBorder="1" applyAlignment="1">
      <alignment horizontal="justify" vertical="top" wrapText="1"/>
    </xf>
    <xf numFmtId="0" fontId="5" fillId="2" borderId="38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9" fillId="2" borderId="47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0" borderId="47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justify" wrapText="1"/>
    </xf>
    <xf numFmtId="0" fontId="4" fillId="5" borderId="37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3" fontId="10" fillId="0" borderId="47" xfId="0" applyNumberFormat="1" applyFont="1" applyBorder="1" applyAlignment="1">
      <alignment horizontal="center" vertical="top" wrapText="1"/>
    </xf>
    <xf numFmtId="3" fontId="10" fillId="0" borderId="18" xfId="0" applyNumberFormat="1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justify" vertical="top" wrapText="1"/>
    </xf>
    <xf numFmtId="3" fontId="9" fillId="0" borderId="47" xfId="0" applyNumberFormat="1" applyFont="1" applyBorder="1" applyAlignment="1">
      <alignment horizontal="center" vertical="top" wrapText="1"/>
    </xf>
    <xf numFmtId="3" fontId="9" fillId="0" borderId="18" xfId="0" applyNumberFormat="1" applyFont="1" applyBorder="1" applyAlignment="1">
      <alignment horizontal="center" vertical="top" wrapText="1"/>
    </xf>
    <xf numFmtId="0" fontId="5" fillId="9" borderId="12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16" fillId="0" borderId="48" xfId="0" applyFont="1" applyBorder="1" applyAlignment="1">
      <alignment horizontal="justify" vertical="top" wrapText="1"/>
    </xf>
    <xf numFmtId="0" fontId="16" fillId="0" borderId="49" xfId="0" applyFont="1" applyBorder="1" applyAlignment="1">
      <alignment horizontal="justify" vertical="top" wrapText="1"/>
    </xf>
    <xf numFmtId="0" fontId="16" fillId="0" borderId="15" xfId="0" applyFont="1" applyBorder="1" applyAlignment="1">
      <alignment horizontal="justify" vertical="top" wrapText="1"/>
    </xf>
    <xf numFmtId="0" fontId="16" fillId="0" borderId="20" xfId="0" applyFont="1" applyBorder="1" applyAlignment="1">
      <alignment horizontal="justify" vertical="top" wrapText="1"/>
    </xf>
    <xf numFmtId="0" fontId="16" fillId="0" borderId="50" xfId="0" applyFont="1" applyBorder="1" applyAlignment="1">
      <alignment horizontal="center" vertical="top" wrapText="1"/>
    </xf>
    <xf numFmtId="0" fontId="16" fillId="0" borderId="51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justify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top" wrapText="1"/>
    </xf>
    <xf numFmtId="0" fontId="5" fillId="0" borderId="52" xfId="0" applyFont="1" applyBorder="1" applyAlignment="1">
      <alignment horizontal="center" vertical="top" wrapText="1"/>
    </xf>
    <xf numFmtId="0" fontId="17" fillId="0" borderId="49" xfId="0" applyFont="1" applyBorder="1" applyAlignment="1">
      <alignment horizontal="justify" vertical="top" wrapText="1"/>
    </xf>
    <xf numFmtId="0" fontId="17" fillId="0" borderId="53" xfId="0" applyFont="1" applyBorder="1" applyAlignment="1">
      <alignment horizontal="justify" vertical="top" wrapText="1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5">
    <cellStyle name="God" xfId="1" builtinId="26"/>
    <cellStyle name="Komma" xfId="2" builtinId="3"/>
    <cellStyle name="Link" xfId="3" builtinId="8"/>
    <cellStyle name="Normal" xfId="0" builtinId="0"/>
    <cellStyle name="Normal_øknomiske nøgletal, analyseforudsætninger 2010" xfId="4"/>
  </cellStyles>
  <dxfs count="1">
    <dxf>
      <font>
        <strike val="0"/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Elforbrug, Vestdanmark</a:t>
            </a:r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Elforbrug!$L$5</c:f>
              <c:strCache>
                <c:ptCount val="1"/>
                <c:pt idx="0">
                  <c:v>Klassisk forbrug</c:v>
                </c:pt>
              </c:strCache>
            </c:strRef>
          </c:tx>
          <c:cat>
            <c:numRef>
              <c:f>Elforbrug!$K$7:$K$29</c:f>
              <c:numCache>
                <c:formatCode>General</c:formatCode>
                <c:ptCount val="2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</c:numCache>
            </c:numRef>
          </c:cat>
          <c:val>
            <c:numRef>
              <c:f>Elforbrug!$L$7:$L$29</c:f>
              <c:numCache>
                <c:formatCode>#,##0</c:formatCode>
                <c:ptCount val="23"/>
                <c:pt idx="0">
                  <c:v>20500.88001163099</c:v>
                </c:pt>
                <c:pt idx="1">
                  <c:v>20575.328366433234</c:v>
                </c:pt>
                <c:pt idx="2">
                  <c:v>20596.186998531331</c:v>
                </c:pt>
                <c:pt idx="3">
                  <c:v>20608.20976632629</c:v>
                </c:pt>
                <c:pt idx="4">
                  <c:v>20620.7097991179</c:v>
                </c:pt>
                <c:pt idx="5">
                  <c:v>20647.690264215369</c:v>
                </c:pt>
                <c:pt idx="6">
                  <c:v>20675.666551729766</c:v>
                </c:pt>
                <c:pt idx="7">
                  <c:v>20711.806705339386</c:v>
                </c:pt>
                <c:pt idx="8">
                  <c:v>20760.499694878035</c:v>
                </c:pt>
                <c:pt idx="9">
                  <c:v>20808.396770974126</c:v>
                </c:pt>
                <c:pt idx="10">
                  <c:v>20858.364924522262</c:v>
                </c:pt>
                <c:pt idx="11">
                  <c:v>20895.88511604831</c:v>
                </c:pt>
                <c:pt idx="12">
                  <c:v>20930.434932569897</c:v>
                </c:pt>
                <c:pt idx="13">
                  <c:v>20966.286379236717</c:v>
                </c:pt>
                <c:pt idx="14">
                  <c:v>21001.417881839323</c:v>
                </c:pt>
                <c:pt idx="15">
                  <c:v>21034.111224179036</c:v>
                </c:pt>
                <c:pt idx="16">
                  <c:v>21067.765242618287</c:v>
                </c:pt>
                <c:pt idx="17">
                  <c:v>21101.984762832806</c:v>
                </c:pt>
                <c:pt idx="18">
                  <c:v>21137.27730474784</c:v>
                </c:pt>
                <c:pt idx="19">
                  <c:v>21173.675826529659</c:v>
                </c:pt>
                <c:pt idx="20">
                  <c:v>21208.568076596923</c:v>
                </c:pt>
                <c:pt idx="21">
                  <c:v>21246.703918574443</c:v>
                </c:pt>
                <c:pt idx="22">
                  <c:v>21286.033808048574</c:v>
                </c:pt>
              </c:numCache>
            </c:numRef>
          </c:val>
        </c:ser>
        <c:ser>
          <c:idx val="1"/>
          <c:order val="1"/>
          <c:tx>
            <c:strRef>
              <c:f>Elforbrug!$N$5</c:f>
              <c:strCache>
                <c:ptCount val="1"/>
                <c:pt idx="0">
                  <c:v>Individuelle varmepumper</c:v>
                </c:pt>
              </c:strCache>
            </c:strRef>
          </c:tx>
          <c:cat>
            <c:numRef>
              <c:f>Elforbrug!$K$7:$K$29</c:f>
              <c:numCache>
                <c:formatCode>General</c:formatCode>
                <c:ptCount val="2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</c:numCache>
            </c:numRef>
          </c:cat>
          <c:val>
            <c:numRef>
              <c:f>Elforbrug!$N$7:$N$29</c:f>
              <c:numCache>
                <c:formatCode>#,##0</c:formatCode>
                <c:ptCount val="23"/>
                <c:pt idx="0">
                  <c:v>185.46296980944865</c:v>
                </c:pt>
                <c:pt idx="1">
                  <c:v>207.12686088260713</c:v>
                </c:pt>
                <c:pt idx="2">
                  <c:v>228.15683639638638</c:v>
                </c:pt>
                <c:pt idx="3">
                  <c:v>249.74436513192271</c:v>
                </c:pt>
                <c:pt idx="4">
                  <c:v>269.45342391414158</c:v>
                </c:pt>
                <c:pt idx="5">
                  <c:v>298.03945506568198</c:v>
                </c:pt>
                <c:pt idx="6">
                  <c:v>324.96585703489404</c:v>
                </c:pt>
                <c:pt idx="7">
                  <c:v>352.21936670642827</c:v>
                </c:pt>
                <c:pt idx="8">
                  <c:v>375.99007804642457</c:v>
                </c:pt>
                <c:pt idx="9">
                  <c:v>398.24141196755761</c:v>
                </c:pt>
                <c:pt idx="10">
                  <c:v>419.75525526283883</c:v>
                </c:pt>
                <c:pt idx="11">
                  <c:v>441.27554293425266</c:v>
                </c:pt>
                <c:pt idx="12">
                  <c:v>464.63104402842043</c:v>
                </c:pt>
                <c:pt idx="13">
                  <c:v>491.16099597647383</c:v>
                </c:pt>
                <c:pt idx="14">
                  <c:v>519.93464067264961</c:v>
                </c:pt>
                <c:pt idx="15">
                  <c:v>551.03486050281799</c:v>
                </c:pt>
                <c:pt idx="16">
                  <c:v>591.51598686894715</c:v>
                </c:pt>
                <c:pt idx="17">
                  <c:v>637.83712011697833</c:v>
                </c:pt>
                <c:pt idx="18">
                  <c:v>697.13196345236463</c:v>
                </c:pt>
                <c:pt idx="19">
                  <c:v>768.31471025263284</c:v>
                </c:pt>
                <c:pt idx="20">
                  <c:v>869.45463248817055</c:v>
                </c:pt>
                <c:pt idx="21">
                  <c:v>1000.149634589744</c:v>
                </c:pt>
                <c:pt idx="22">
                  <c:v>1190.0330924019122</c:v>
                </c:pt>
              </c:numCache>
            </c:numRef>
          </c:val>
        </c:ser>
        <c:ser>
          <c:idx val="2"/>
          <c:order val="2"/>
          <c:tx>
            <c:strRef>
              <c:f>Elforbrug!$P$5</c:f>
              <c:strCache>
                <c:ptCount val="1"/>
                <c:pt idx="0">
                  <c:v>Elbiler</c:v>
                </c:pt>
              </c:strCache>
            </c:strRef>
          </c:tx>
          <c:cat>
            <c:numRef>
              <c:f>Elforbrug!$K$7:$K$29</c:f>
              <c:numCache>
                <c:formatCode>General</c:formatCode>
                <c:ptCount val="2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</c:numCache>
            </c:numRef>
          </c:cat>
          <c:val>
            <c:numRef>
              <c:f>Elforbrug!$P$7:$P$29</c:f>
              <c:numCache>
                <c:formatCode>#,##0</c:formatCode>
                <c:ptCount val="23"/>
                <c:pt idx="0">
                  <c:v>2.6516096668827212</c:v>
                </c:pt>
                <c:pt idx="1">
                  <c:v>5.8605119495701317</c:v>
                </c:pt>
                <c:pt idx="2">
                  <c:v>11.511392149616869</c:v>
                </c:pt>
                <c:pt idx="3">
                  <c:v>20.173519421917213</c:v>
                </c:pt>
                <c:pt idx="4">
                  <c:v>32.031874754123301</c:v>
                </c:pt>
                <c:pt idx="5">
                  <c:v>47.281076849146849</c:v>
                </c:pt>
                <c:pt idx="6">
                  <c:v>66.099036907512499</c:v>
                </c:pt>
                <c:pt idx="7">
                  <c:v>88.697918831047858</c:v>
                </c:pt>
                <c:pt idx="8">
                  <c:v>113.1907718168722</c:v>
                </c:pt>
                <c:pt idx="9">
                  <c:v>139.56934482746829</c:v>
                </c:pt>
                <c:pt idx="10">
                  <c:v>167.88538996185369</c:v>
                </c:pt>
                <c:pt idx="11">
                  <c:v>198.01595326233101</c:v>
                </c:pt>
                <c:pt idx="12">
                  <c:v>230.01300904143184</c:v>
                </c:pt>
                <c:pt idx="13">
                  <c:v>263.91285644853588</c:v>
                </c:pt>
                <c:pt idx="14">
                  <c:v>299.69430145505265</c:v>
                </c:pt>
                <c:pt idx="15">
                  <c:v>337.35776983150015</c:v>
                </c:pt>
                <c:pt idx="16">
                  <c:v>376.90348086666216</c:v>
                </c:pt>
                <c:pt idx="17">
                  <c:v>418.3317347879285</c:v>
                </c:pt>
                <c:pt idx="18">
                  <c:v>471.52471283900007</c:v>
                </c:pt>
                <c:pt idx="19">
                  <c:v>531.48144481702673</c:v>
                </c:pt>
                <c:pt idx="20">
                  <c:v>599.06197595467972</c:v>
                </c:pt>
                <c:pt idx="21">
                  <c:v>675.23571054917113</c:v>
                </c:pt>
                <c:pt idx="22">
                  <c:v>761.09531751575753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339520"/>
        <c:axId val="125341056"/>
      </c:areaChart>
      <c:catAx>
        <c:axId val="12533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25341056"/>
        <c:crosses val="autoZero"/>
        <c:auto val="1"/>
        <c:lblAlgn val="ctr"/>
        <c:lblOffset val="100"/>
        <c:noMultiLvlLbl val="0"/>
      </c:catAx>
      <c:valAx>
        <c:axId val="1253410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GWh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25339520"/>
        <c:crosses val="autoZero"/>
        <c:crossBetween val="midCat"/>
      </c:valAx>
    </c:plotArea>
    <c:legend>
      <c:legendPos val="b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Elforbrug, Østdanmark</a:t>
            </a:r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Elforbrug!$L$5</c:f>
              <c:strCache>
                <c:ptCount val="1"/>
                <c:pt idx="0">
                  <c:v>Klassisk forbrug</c:v>
                </c:pt>
              </c:strCache>
            </c:strRef>
          </c:tx>
          <c:cat>
            <c:numRef>
              <c:f>Elforbrug!$K$7:$K$29</c:f>
              <c:numCache>
                <c:formatCode>General</c:formatCode>
                <c:ptCount val="2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</c:numCache>
            </c:numRef>
          </c:cat>
          <c:val>
            <c:numRef>
              <c:f>Elforbrug!$M$7:$M$29</c:f>
              <c:numCache>
                <c:formatCode>#,##0</c:formatCode>
                <c:ptCount val="23"/>
                <c:pt idx="0">
                  <c:v>13875.973382024318</c:v>
                </c:pt>
                <c:pt idx="1">
                  <c:v>13954.887233292247</c:v>
                </c:pt>
                <c:pt idx="2">
                  <c:v>13997.831096101101</c:v>
                </c:pt>
                <c:pt idx="3">
                  <c:v>14024.859391242739</c:v>
                </c:pt>
                <c:pt idx="4">
                  <c:v>14049.381151943786</c:v>
                </c:pt>
                <c:pt idx="5">
                  <c:v>14073.427019357179</c:v>
                </c:pt>
                <c:pt idx="6">
                  <c:v>14100.767615104727</c:v>
                </c:pt>
                <c:pt idx="7">
                  <c:v>14124.225645676919</c:v>
                </c:pt>
                <c:pt idx="8">
                  <c:v>14153.391979730886</c:v>
                </c:pt>
                <c:pt idx="9">
                  <c:v>14182.641329754588</c:v>
                </c:pt>
                <c:pt idx="10">
                  <c:v>14202.741076968417</c:v>
                </c:pt>
                <c:pt idx="11">
                  <c:v>14230.328559701378</c:v>
                </c:pt>
                <c:pt idx="12">
                  <c:v>14257.656173806465</c:v>
                </c:pt>
                <c:pt idx="13">
                  <c:v>14282.077911890545</c:v>
                </c:pt>
                <c:pt idx="14">
                  <c:v>14306.009229447529</c:v>
                </c:pt>
                <c:pt idx="15">
                  <c:v>14328.27969041759</c:v>
                </c:pt>
                <c:pt idx="16">
                  <c:v>14351.204556781795</c:v>
                </c:pt>
                <c:pt idx="17">
                  <c:v>14374.514638737712</c:v>
                </c:pt>
                <c:pt idx="18">
                  <c:v>14398.555655073265</c:v>
                </c:pt>
                <c:pt idx="19">
                  <c:v>14423.350056645517</c:v>
                </c:pt>
                <c:pt idx="20">
                  <c:v>14447.118397159808</c:v>
                </c:pt>
                <c:pt idx="21">
                  <c:v>14473.096248292179</c:v>
                </c:pt>
                <c:pt idx="22">
                  <c:v>14499.887475673862</c:v>
                </c:pt>
              </c:numCache>
            </c:numRef>
          </c:val>
        </c:ser>
        <c:ser>
          <c:idx val="1"/>
          <c:order val="1"/>
          <c:tx>
            <c:strRef>
              <c:f>Elforbrug!$N$5</c:f>
              <c:strCache>
                <c:ptCount val="1"/>
                <c:pt idx="0">
                  <c:v>Individuelle varmepumper</c:v>
                </c:pt>
              </c:strCache>
            </c:strRef>
          </c:tx>
          <c:cat>
            <c:numRef>
              <c:f>Elforbrug!$K$7:$K$29</c:f>
              <c:numCache>
                <c:formatCode>General</c:formatCode>
                <c:ptCount val="2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</c:numCache>
            </c:numRef>
          </c:cat>
          <c:val>
            <c:numRef>
              <c:f>Elforbrug!$O$7:$O$29</c:f>
              <c:numCache>
                <c:formatCode>#,##0</c:formatCode>
                <c:ptCount val="23"/>
                <c:pt idx="0">
                  <c:v>125.53018362953438</c:v>
                </c:pt>
                <c:pt idx="1">
                  <c:v>140.48047910224702</c:v>
                </c:pt>
                <c:pt idx="2">
                  <c:v>155.06272396561192</c:v>
                </c:pt>
                <c:pt idx="3">
                  <c:v>169.96282765200115</c:v>
                </c:pt>
                <c:pt idx="4">
                  <c:v>183.58504106526925</c:v>
                </c:pt>
                <c:pt idx="5">
                  <c:v>203.14313446600175</c:v>
                </c:pt>
                <c:pt idx="6">
                  <c:v>221.62613337895147</c:v>
                </c:pt>
                <c:pt idx="7">
                  <c:v>240.19275010212098</c:v>
                </c:pt>
                <c:pt idx="8">
                  <c:v>256.32981061595387</c:v>
                </c:pt>
                <c:pt idx="9">
                  <c:v>271.43441999671631</c:v>
                </c:pt>
                <c:pt idx="10">
                  <c:v>285.81699609570092</c:v>
                </c:pt>
                <c:pt idx="11">
                  <c:v>300.51351863971979</c:v>
                </c:pt>
                <c:pt idx="12">
                  <c:v>316.50320190554072</c:v>
                </c:pt>
                <c:pt idx="13">
                  <c:v>334.5752073082736</c:v>
                </c:pt>
                <c:pt idx="14">
                  <c:v>354.1755994772372</c:v>
                </c:pt>
                <c:pt idx="15">
                  <c:v>375.36083727553716</c:v>
                </c:pt>
                <c:pt idx="16">
                  <c:v>402.93627864195389</c:v>
                </c:pt>
                <c:pt idx="17">
                  <c:v>434.48988914069253</c:v>
                </c:pt>
                <c:pt idx="18">
                  <c:v>474.88109419110077</c:v>
                </c:pt>
                <c:pt idx="19">
                  <c:v>523.37025042005519</c:v>
                </c:pt>
                <c:pt idx="20">
                  <c:v>592.26601113049753</c:v>
                </c:pt>
                <c:pt idx="21">
                  <c:v>681.29447181955379</c:v>
                </c:pt>
                <c:pt idx="22">
                  <c:v>810.64166710246457</c:v>
                </c:pt>
              </c:numCache>
            </c:numRef>
          </c:val>
        </c:ser>
        <c:ser>
          <c:idx val="2"/>
          <c:order val="2"/>
          <c:tx>
            <c:strRef>
              <c:f>Elforbrug!$P$5</c:f>
              <c:strCache>
                <c:ptCount val="1"/>
                <c:pt idx="0">
                  <c:v>Elbiler</c:v>
                </c:pt>
              </c:strCache>
            </c:strRef>
          </c:tx>
          <c:cat>
            <c:numRef>
              <c:f>Elforbrug!$K$7:$K$29</c:f>
              <c:numCache>
                <c:formatCode>General</c:formatCode>
                <c:ptCount val="2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</c:numCache>
            </c:numRef>
          </c:cat>
          <c:val>
            <c:numRef>
              <c:f>Elforbrug!$Q$7:$Q$29</c:f>
              <c:numCache>
                <c:formatCode>#,##0</c:formatCode>
                <c:ptCount val="23"/>
                <c:pt idx="0">
                  <c:v>1.7947358911572795</c:v>
                </c:pt>
                <c:pt idx="1">
                  <c:v>3.9747984542027543</c:v>
                </c:pt>
                <c:pt idx="2">
                  <c:v>7.8235123327833094</c:v>
                </c:pt>
                <c:pt idx="3">
                  <c:v>13.729032095801006</c:v>
                </c:pt>
                <c:pt idx="4">
                  <c:v>21.824079860299232</c:v>
                </c:pt>
                <c:pt idx="5">
                  <c:v>32.226693442138021</c:v>
                </c:pt>
                <c:pt idx="6">
                  <c:v>45.079424969594868</c:v>
                </c:pt>
                <c:pt idx="7">
                  <c:v>60.486728062631727</c:v>
                </c:pt>
                <c:pt idx="8">
                  <c:v>77.167379666093311</c:v>
                </c:pt>
                <c:pt idx="9">
                  <c:v>95.128037979264008</c:v>
                </c:pt>
                <c:pt idx="10">
                  <c:v>114.31541891525774</c:v>
                </c:pt>
                <c:pt idx="11">
                  <c:v>134.85105126373949</c:v>
                </c:pt>
                <c:pt idx="12">
                  <c:v>156.68314628819391</c:v>
                </c:pt>
                <c:pt idx="13">
                  <c:v>179.77546951186852</c:v>
                </c:pt>
                <c:pt idx="14">
                  <c:v>204.14952298703159</c:v>
                </c:pt>
                <c:pt idx="15">
                  <c:v>229.80559674538461</c:v>
                </c:pt>
                <c:pt idx="16">
                  <c:v>256.7438401648115</c:v>
                </c:pt>
                <c:pt idx="17">
                  <c:v>284.96445775797116</c:v>
                </c:pt>
                <c:pt idx="18">
                  <c:v>321.19911768531239</c:v>
                </c:pt>
                <c:pt idx="19">
                  <c:v>362.04119634262446</c:v>
                </c:pt>
                <c:pt idx="20">
                  <c:v>408.07655012805918</c:v>
                </c:pt>
                <c:pt idx="21">
                  <c:v>459.96553001891789</c:v>
                </c:pt>
                <c:pt idx="22">
                  <c:v>518.45245393098787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823680"/>
        <c:axId val="130825216"/>
      </c:areaChart>
      <c:catAx>
        <c:axId val="13082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30825216"/>
        <c:crosses val="autoZero"/>
        <c:auto val="1"/>
        <c:lblAlgn val="ctr"/>
        <c:lblOffset val="100"/>
        <c:noMultiLvlLbl val="0"/>
      </c:catAx>
      <c:valAx>
        <c:axId val="130825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GWh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30823680"/>
        <c:crosses val="autoZero"/>
        <c:crossBetween val="midCat"/>
        <c:majorUnit val="1000"/>
      </c:valAx>
    </c:plotArea>
    <c:legend>
      <c:legendPos val="b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Elkedler/elpatroner</c:v>
          </c:tx>
          <c:marker>
            <c:symbol val="none"/>
          </c:marker>
          <c:cat>
            <c:strRef>
              <c:f>Elkedler!$F$4:$M$4</c:f>
              <c:strCache>
                <c:ptCount val="8"/>
                <c:pt idx="0">
                  <c:v>2013*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2020-2035</c:v>
                </c:pt>
              </c:strCache>
            </c:strRef>
          </c:cat>
          <c:val>
            <c:numRef>
              <c:f>Elkedler!$F$5:$M$5</c:f>
              <c:numCache>
                <c:formatCode>General</c:formatCode>
                <c:ptCount val="8"/>
                <c:pt idx="0">
                  <c:v>354</c:v>
                </c:pt>
                <c:pt idx="1">
                  <c:v>400</c:v>
                </c:pt>
                <c:pt idx="2">
                  <c:v>450</c:v>
                </c:pt>
                <c:pt idx="3">
                  <c:v>480</c:v>
                </c:pt>
                <c:pt idx="4">
                  <c:v>500</c:v>
                </c:pt>
                <c:pt idx="5">
                  <c:v>520</c:v>
                </c:pt>
                <c:pt idx="6">
                  <c:v>540</c:v>
                </c:pt>
                <c:pt idx="7">
                  <c:v>550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04768"/>
        <c:axId val="132883200"/>
      </c:lineChart>
      <c:catAx>
        <c:axId val="14070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32883200"/>
        <c:crosses val="autoZero"/>
        <c:auto val="1"/>
        <c:lblAlgn val="ctr"/>
        <c:lblOffset val="100"/>
        <c:noMultiLvlLbl val="0"/>
      </c:catAx>
      <c:valAx>
        <c:axId val="132883200"/>
        <c:scaling>
          <c:orientation val="minMax"/>
          <c:min val="3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MW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4070476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Kapacitetsudvikling</a:t>
            </a:r>
          </a:p>
        </c:rich>
      </c:tx>
      <c:layout>
        <c:manualLayout>
          <c:xMode val="edge"/>
          <c:yMode val="edge"/>
          <c:x val="0.40975022390975829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76693064338696"/>
          <c:y val="0.13978531319649171"/>
          <c:w val="0.79578495011032979"/>
          <c:h val="0.63709844668401028"/>
        </c:manualLayout>
      </c:layout>
      <c:lineChart>
        <c:grouping val="standard"/>
        <c:varyColors val="0"/>
        <c:ser>
          <c:idx val="2"/>
          <c:order val="0"/>
          <c:tx>
            <c:v>Opdateret fremskrivning 2013</c:v>
          </c:tx>
          <c:marker>
            <c:symbol val="none"/>
          </c:marker>
          <c:dLbls>
            <c:dLbl>
              <c:idx val="7"/>
              <c:layout>
                <c:manualLayout>
                  <c:x val="-2.2837066315327184E-2"/>
                  <c:y val="4.3010752688172046E-2"/>
                </c:manualLayout>
              </c:layout>
              <c:spPr/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a-DK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4.7430830039525688E-2"/>
                  <c:y val="-3.2258064516129031E-2"/>
                </c:manualLayout>
              </c:layout>
              <c:spPr/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a-DK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Solceller!$C$9:$C$32</c:f>
              <c:numCache>
                <c:formatCode>General</c:formatCode>
                <c:ptCount val="2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</c:numCache>
            </c:numRef>
          </c:cat>
          <c:val>
            <c:numRef>
              <c:f>Solceller!$D$9:$D$32</c:f>
              <c:numCache>
                <c:formatCode>#,##0</c:formatCode>
                <c:ptCount val="24"/>
                <c:pt idx="0">
                  <c:v>331</c:v>
                </c:pt>
                <c:pt idx="1">
                  <c:v>450</c:v>
                </c:pt>
                <c:pt idx="2">
                  <c:v>525</c:v>
                </c:pt>
                <c:pt idx="3">
                  <c:v>600</c:v>
                </c:pt>
                <c:pt idx="4">
                  <c:v>675</c:v>
                </c:pt>
                <c:pt idx="5">
                  <c:v>750</c:v>
                </c:pt>
                <c:pt idx="6">
                  <c:v>825</c:v>
                </c:pt>
                <c:pt idx="7">
                  <c:v>900</c:v>
                </c:pt>
                <c:pt idx="8">
                  <c:v>977.893175074184</c:v>
                </c:pt>
                <c:pt idx="9">
                  <c:v>1060.3462252490729</c:v>
                </c:pt>
                <c:pt idx="10">
                  <c:v>1136.8502819048504</c:v>
                </c:pt>
                <c:pt idx="11">
                  <c:v>1208.5306275482835</c:v>
                </c:pt>
                <c:pt idx="12">
                  <c:v>1276.1975159888368</c:v>
                </c:pt>
                <c:pt idx="13">
                  <c:v>1340.4572096438601</c:v>
                </c:pt>
                <c:pt idx="14">
                  <c:v>1417.10732455946</c:v>
                </c:pt>
                <c:pt idx="15">
                  <c:v>1489.8242439231401</c:v>
                </c:pt>
                <c:pt idx="16">
                  <c:v>1559.15709220698</c:v>
                </c:pt>
                <c:pt idx="17">
                  <c:v>1625.5380991980801</c:v>
                </c:pt>
                <c:pt idx="18">
                  <c:v>1689.3147038433301</c:v>
                </c:pt>
                <c:pt idx="19">
                  <c:v>1763.0624353848</c:v>
                </c:pt>
                <c:pt idx="20">
                  <c:v>1833.84920340078</c:v>
                </c:pt>
                <c:pt idx="21">
                  <c:v>1902.0051450534399</c:v>
                </c:pt>
                <c:pt idx="22">
                  <c:v>1967.8032935216199</c:v>
                </c:pt>
                <c:pt idx="23">
                  <c:v>2031.4725113879299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50240"/>
        <c:axId val="141051776"/>
      </c:lineChart>
      <c:catAx>
        <c:axId val="14105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105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051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Kapacitet, MW - Primo år</a:t>
                </a:r>
              </a:p>
            </c:rich>
          </c:tx>
          <c:layout>
            <c:manualLayout>
              <c:xMode val="edge"/>
              <c:yMode val="edge"/>
              <c:x val="2.1080368906455864E-2"/>
              <c:y val="0.196237405808144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1050240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715854194115064"/>
          <c:y val="0.92741935483870963"/>
          <c:w val="0.76052756251318387"/>
          <c:h val="7.25806451612903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Udviklingen i fjernvarmeforbruget</a:t>
            </a:r>
          </a:p>
        </c:rich>
      </c:tx>
      <c:layout>
        <c:manualLayout>
          <c:xMode val="edge"/>
          <c:yMode val="edge"/>
          <c:x val="0.18874302147209177"/>
          <c:y val="2.7777712971063805E-2"/>
        </c:manualLayout>
      </c:layout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#REFERENCE!</c:v>
                </c:pt>
              </c:strCache>
            </c:strRef>
          </c:tx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Fjernvarmeforbruget!$C$13:$Y$13</c:f>
              <c:numCache>
                <c:formatCode>#,##0</c:formatCode>
                <c:ptCount val="23"/>
                <c:pt idx="0">
                  <c:v>19079.888648743221</c:v>
                </c:pt>
                <c:pt idx="1">
                  <c:v>18921.101205246567</c:v>
                </c:pt>
                <c:pt idx="2">
                  <c:v>18746.757280700815</c:v>
                </c:pt>
                <c:pt idx="3">
                  <c:v>18531.079089684354</c:v>
                </c:pt>
                <c:pt idx="4">
                  <c:v>18333.643479688024</c:v>
                </c:pt>
                <c:pt idx="5">
                  <c:v>18128.324280276378</c:v>
                </c:pt>
                <c:pt idx="6">
                  <c:v>17921.457440007904</c:v>
                </c:pt>
                <c:pt idx="7">
                  <c:v>17798.252767546604</c:v>
                </c:pt>
                <c:pt idx="8">
                  <c:v>17876.977847011738</c:v>
                </c:pt>
                <c:pt idx="9">
                  <c:v>17955.79098037806</c:v>
                </c:pt>
                <c:pt idx="10">
                  <c:v>18037.470215043348</c:v>
                </c:pt>
                <c:pt idx="11">
                  <c:v>18114.512635724936</c:v>
                </c:pt>
                <c:pt idx="12">
                  <c:v>18188.232675707986</c:v>
                </c:pt>
                <c:pt idx="13">
                  <c:v>18295.39535198002</c:v>
                </c:pt>
                <c:pt idx="14">
                  <c:v>18413.109611028874</c:v>
                </c:pt>
                <c:pt idx="15">
                  <c:v>18530.863012604153</c:v>
                </c:pt>
                <c:pt idx="16">
                  <c:v>18648.55785675018</c:v>
                </c:pt>
                <c:pt idx="17">
                  <c:v>18765.165052047654</c:v>
                </c:pt>
                <c:pt idx="18">
                  <c:v>18880.802497579647</c:v>
                </c:pt>
                <c:pt idx="19">
                  <c:v>18994.354588444116</c:v>
                </c:pt>
                <c:pt idx="20">
                  <c:v>19107.293410118618</c:v>
                </c:pt>
                <c:pt idx="21">
                  <c:v>19219.439741071576</c:v>
                </c:pt>
                <c:pt idx="22">
                  <c:v>19329.482507456527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#REFERENCE!</c:v>
                </c:pt>
              </c:strCache>
            </c:strRef>
          </c:tx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Fjernvarmeforbruget!$C$14:$Y$14</c:f>
              <c:numCache>
                <c:formatCode>#,##0</c:formatCode>
                <c:ptCount val="23"/>
                <c:pt idx="0">
                  <c:v>10902.700825326478</c:v>
                </c:pt>
                <c:pt idx="1">
                  <c:v>10773.319256009723</c:v>
                </c:pt>
                <c:pt idx="2">
                  <c:v>10621.442062306067</c:v>
                </c:pt>
                <c:pt idx="3">
                  <c:v>10503.224065511737</c:v>
                </c:pt>
                <c:pt idx="4">
                  <c:v>10436.453442260739</c:v>
                </c:pt>
                <c:pt idx="5">
                  <c:v>10368.052905894536</c:v>
                </c:pt>
                <c:pt idx="6">
                  <c:v>10385.505770449432</c:v>
                </c:pt>
                <c:pt idx="7">
                  <c:v>10354.560152504202</c:v>
                </c:pt>
                <c:pt idx="8">
                  <c:v>10273.475690591975</c:v>
                </c:pt>
                <c:pt idx="9">
                  <c:v>10217.16505716553</c:v>
                </c:pt>
                <c:pt idx="10">
                  <c:v>10142.231277732935</c:v>
                </c:pt>
                <c:pt idx="11">
                  <c:v>10016.855545205981</c:v>
                </c:pt>
                <c:pt idx="12">
                  <c:v>9914.8760133964261</c:v>
                </c:pt>
                <c:pt idx="13">
                  <c:v>9817.0793739001674</c:v>
                </c:pt>
                <c:pt idx="14">
                  <c:v>9724.9607029402414</c:v>
                </c:pt>
                <c:pt idx="15">
                  <c:v>9624.3656120812175</c:v>
                </c:pt>
                <c:pt idx="16">
                  <c:v>9523.9655991314139</c:v>
                </c:pt>
                <c:pt idx="17">
                  <c:v>9445.1389423577966</c:v>
                </c:pt>
                <c:pt idx="18">
                  <c:v>9363.3227715972589</c:v>
                </c:pt>
                <c:pt idx="19">
                  <c:v>9283.9251782242754</c:v>
                </c:pt>
                <c:pt idx="20">
                  <c:v>9182.1086718661554</c:v>
                </c:pt>
                <c:pt idx="21">
                  <c:v>9088.7249135944403</c:v>
                </c:pt>
                <c:pt idx="22">
                  <c:v>9015.8608212156105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#REFERENCE!</c:v>
                </c:pt>
              </c:strCache>
            </c:strRef>
          </c:tx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Fjernvarmeforbruget!$C$15:$Y$15</c:f>
              <c:numCache>
                <c:formatCode>#,##0</c:formatCode>
                <c:ptCount val="23"/>
                <c:pt idx="0">
                  <c:v>7495.6473685174251</c:v>
                </c:pt>
                <c:pt idx="1">
                  <c:v>7423.6051153140697</c:v>
                </c:pt>
                <c:pt idx="2">
                  <c:v>7342.0498357517163</c:v>
                </c:pt>
                <c:pt idx="3">
                  <c:v>7258.575788799023</c:v>
                </c:pt>
                <c:pt idx="4">
                  <c:v>7192.5242304871908</c:v>
                </c:pt>
                <c:pt idx="5">
                  <c:v>7124.0942965427221</c:v>
                </c:pt>
                <c:pt idx="6">
                  <c:v>7076.7408026143303</c:v>
                </c:pt>
                <c:pt idx="7">
                  <c:v>7038.2032300127003</c:v>
                </c:pt>
                <c:pt idx="8">
                  <c:v>7037.6133844009282</c:v>
                </c:pt>
                <c:pt idx="9">
                  <c:v>7043.2390093858958</c:v>
                </c:pt>
                <c:pt idx="10">
                  <c:v>7044.9253731940689</c:v>
                </c:pt>
                <c:pt idx="11">
                  <c:v>7032.8420452327282</c:v>
                </c:pt>
                <c:pt idx="12">
                  <c:v>7025.7771722761026</c:v>
                </c:pt>
                <c:pt idx="13">
                  <c:v>7028.1186814700468</c:v>
                </c:pt>
                <c:pt idx="14">
                  <c:v>7034.5175784922794</c:v>
                </c:pt>
                <c:pt idx="15">
                  <c:v>7038.8071561713396</c:v>
                </c:pt>
                <c:pt idx="16">
                  <c:v>7043.1308639703975</c:v>
                </c:pt>
                <c:pt idx="17">
                  <c:v>7052.5759986013627</c:v>
                </c:pt>
                <c:pt idx="18">
                  <c:v>7061.0313172942242</c:v>
                </c:pt>
                <c:pt idx="19">
                  <c:v>7069.5699416670977</c:v>
                </c:pt>
                <c:pt idx="20">
                  <c:v>7072.3505204961903</c:v>
                </c:pt>
                <c:pt idx="21">
                  <c:v>7077.0411636665012</c:v>
                </c:pt>
                <c:pt idx="22">
                  <c:v>7086.3358321680344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190144"/>
        <c:axId val="149191680"/>
      </c:areaChart>
      <c:catAx>
        <c:axId val="14919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49191680"/>
        <c:crosses val="autoZero"/>
        <c:auto val="1"/>
        <c:lblAlgn val="ctr"/>
        <c:lblOffset val="100"/>
        <c:noMultiLvlLbl val="0"/>
      </c:catAx>
      <c:valAx>
        <c:axId val="1491916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TWh/år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49190144"/>
        <c:crosses val="autoZero"/>
        <c:crossBetween val="midCat"/>
      </c:valAx>
    </c:plotArea>
    <c:legend>
      <c:legendPos val="b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35</xdr:row>
      <xdr:rowOff>76200</xdr:rowOff>
    </xdr:from>
    <xdr:to>
      <xdr:col>8</xdr:col>
      <xdr:colOff>333375</xdr:colOff>
      <xdr:row>52</xdr:row>
      <xdr:rowOff>66675</xdr:rowOff>
    </xdr:to>
    <xdr:graphicFrame macro="">
      <xdr:nvGraphicFramePr>
        <xdr:cNvPr id="21197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104775</xdr:colOff>
      <xdr:row>36</xdr:row>
      <xdr:rowOff>19050</xdr:rowOff>
    </xdr:from>
    <xdr:to>
      <xdr:col>17</xdr:col>
      <xdr:colOff>409575</xdr:colOff>
      <xdr:row>53</xdr:row>
      <xdr:rowOff>9525</xdr:rowOff>
    </xdr:to>
    <xdr:graphicFrame macro="">
      <xdr:nvGraphicFramePr>
        <xdr:cNvPr id="21198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10</xdr:row>
      <xdr:rowOff>152400</xdr:rowOff>
    </xdr:from>
    <xdr:to>
      <xdr:col>12</xdr:col>
      <xdr:colOff>66675</xdr:colOff>
      <xdr:row>27</xdr:row>
      <xdr:rowOff>104775</xdr:rowOff>
    </xdr:to>
    <xdr:graphicFrame macro="">
      <xdr:nvGraphicFramePr>
        <xdr:cNvPr id="50367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161925</xdr:colOff>
      <xdr:row>8</xdr:row>
      <xdr:rowOff>152400</xdr:rowOff>
    </xdr:from>
    <xdr:to>
      <xdr:col>27</xdr:col>
      <xdr:colOff>352425</xdr:colOff>
      <xdr:row>30</xdr:row>
      <xdr:rowOff>133350</xdr:rowOff>
    </xdr:to>
    <xdr:graphicFrame macro="">
      <xdr:nvGraphicFramePr>
        <xdr:cNvPr id="14007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62</xdr:row>
      <xdr:rowOff>133350</xdr:rowOff>
    </xdr:from>
    <xdr:to>
      <xdr:col>15</xdr:col>
      <xdr:colOff>600075</xdr:colOff>
      <xdr:row>99</xdr:row>
      <xdr:rowOff>9525</xdr:rowOff>
    </xdr:to>
    <xdr:pic>
      <xdr:nvPicPr>
        <xdr:cNvPr id="3227948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10172700"/>
          <a:ext cx="8934450" cy="586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228600</xdr:colOff>
      <xdr:row>5</xdr:row>
      <xdr:rowOff>104775</xdr:rowOff>
    </xdr:from>
    <xdr:to>
      <xdr:col>12</xdr:col>
      <xdr:colOff>285750</xdr:colOff>
      <xdr:row>38</xdr:row>
      <xdr:rowOff>152400</xdr:rowOff>
    </xdr:to>
    <xdr:pic>
      <xdr:nvPicPr>
        <xdr:cNvPr id="32279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914400"/>
          <a:ext cx="4933950" cy="5391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0</xdr:colOff>
      <xdr:row>12</xdr:row>
      <xdr:rowOff>47625</xdr:rowOff>
    </xdr:from>
    <xdr:to>
      <xdr:col>6</xdr:col>
      <xdr:colOff>0</xdr:colOff>
      <xdr:row>39</xdr:row>
      <xdr:rowOff>66675</xdr:rowOff>
    </xdr:to>
    <xdr:cxnSp macro="">
      <xdr:nvCxnSpPr>
        <xdr:cNvPr id="3227950" name="Lige forbindelse 3"/>
        <xdr:cNvCxnSpPr>
          <a:cxnSpLocks noChangeShapeType="1"/>
        </xdr:cNvCxnSpPr>
      </xdr:nvCxnSpPr>
      <xdr:spPr bwMode="auto">
        <a:xfrm>
          <a:off x="4257675" y="1990725"/>
          <a:ext cx="0" cy="4391025"/>
        </a:xfrm>
        <a:prstGeom prst="line">
          <a:avLst/>
        </a:prstGeom>
        <a:noFill/>
        <a:ln w="3810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0</xdr:colOff>
      <xdr:row>12</xdr:row>
      <xdr:rowOff>47625</xdr:rowOff>
    </xdr:from>
    <xdr:to>
      <xdr:col>8</xdr:col>
      <xdr:colOff>200025</xdr:colOff>
      <xdr:row>17</xdr:row>
      <xdr:rowOff>104775</xdr:rowOff>
    </xdr:to>
    <xdr:cxnSp macro="">
      <xdr:nvCxnSpPr>
        <xdr:cNvPr id="3227951" name="Lige forbindelse 4"/>
        <xdr:cNvCxnSpPr>
          <a:cxnSpLocks noChangeShapeType="1"/>
        </xdr:cNvCxnSpPr>
      </xdr:nvCxnSpPr>
      <xdr:spPr bwMode="auto">
        <a:xfrm flipH="1">
          <a:off x="4257675" y="1990725"/>
          <a:ext cx="1419225" cy="866775"/>
        </a:xfrm>
        <a:prstGeom prst="line">
          <a:avLst/>
        </a:prstGeom>
        <a:noFill/>
        <a:ln w="3810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9525</xdr:colOff>
      <xdr:row>22</xdr:row>
      <xdr:rowOff>142875</xdr:rowOff>
    </xdr:from>
    <xdr:to>
      <xdr:col>10</xdr:col>
      <xdr:colOff>390525</xdr:colOff>
      <xdr:row>28</xdr:row>
      <xdr:rowOff>47625</xdr:rowOff>
    </xdr:to>
    <xdr:cxnSp macro="">
      <xdr:nvCxnSpPr>
        <xdr:cNvPr id="3227952" name="Lige forbindelse 5"/>
        <xdr:cNvCxnSpPr>
          <a:cxnSpLocks noChangeShapeType="1"/>
        </xdr:cNvCxnSpPr>
      </xdr:nvCxnSpPr>
      <xdr:spPr bwMode="auto">
        <a:xfrm>
          <a:off x="6705600" y="3705225"/>
          <a:ext cx="381000" cy="876300"/>
        </a:xfrm>
        <a:prstGeom prst="line">
          <a:avLst/>
        </a:prstGeom>
        <a:noFill/>
        <a:ln w="3810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352425</xdr:colOff>
      <xdr:row>28</xdr:row>
      <xdr:rowOff>47625</xdr:rowOff>
    </xdr:from>
    <xdr:to>
      <xdr:col>14</xdr:col>
      <xdr:colOff>161925</xdr:colOff>
      <xdr:row>28</xdr:row>
      <xdr:rowOff>47625</xdr:rowOff>
    </xdr:to>
    <xdr:cxnSp macro="">
      <xdr:nvCxnSpPr>
        <xdr:cNvPr id="3227953" name="Lige forbindelse 6"/>
        <xdr:cNvCxnSpPr>
          <a:cxnSpLocks noChangeShapeType="1"/>
        </xdr:cNvCxnSpPr>
      </xdr:nvCxnSpPr>
      <xdr:spPr bwMode="auto">
        <a:xfrm flipV="1">
          <a:off x="2171700" y="4581525"/>
          <a:ext cx="7124700" cy="0"/>
        </a:xfrm>
        <a:prstGeom prst="line">
          <a:avLst/>
        </a:prstGeom>
        <a:noFill/>
        <a:ln w="3810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257175</xdr:colOff>
      <xdr:row>23</xdr:row>
      <xdr:rowOff>66675</xdr:rowOff>
    </xdr:from>
    <xdr:to>
      <xdr:col>10</xdr:col>
      <xdr:colOff>533400</xdr:colOff>
      <xdr:row>26</xdr:row>
      <xdr:rowOff>19050</xdr:rowOff>
    </xdr:to>
    <xdr:cxnSp macro="">
      <xdr:nvCxnSpPr>
        <xdr:cNvPr id="3227954" name="Lige forbindelse 7"/>
        <xdr:cNvCxnSpPr>
          <a:cxnSpLocks noChangeShapeType="1"/>
        </xdr:cNvCxnSpPr>
      </xdr:nvCxnSpPr>
      <xdr:spPr bwMode="auto">
        <a:xfrm>
          <a:off x="6953250" y="3790950"/>
          <a:ext cx="276225" cy="438150"/>
        </a:xfrm>
        <a:prstGeom prst="line">
          <a:avLst/>
        </a:prstGeom>
        <a:noFill/>
        <a:ln w="38100" algn="ctr">
          <a:solidFill>
            <a:srgbClr val="00B0F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495300</xdr:colOff>
      <xdr:row>11</xdr:row>
      <xdr:rowOff>95250</xdr:rowOff>
    </xdr:from>
    <xdr:to>
      <xdr:col>7</xdr:col>
      <xdr:colOff>590550</xdr:colOff>
      <xdr:row>13</xdr:row>
      <xdr:rowOff>152400</xdr:rowOff>
    </xdr:to>
    <xdr:cxnSp macro="">
      <xdr:nvCxnSpPr>
        <xdr:cNvPr id="3227955" name="Lige forbindelse 8"/>
        <xdr:cNvCxnSpPr>
          <a:cxnSpLocks noChangeShapeType="1"/>
        </xdr:cNvCxnSpPr>
      </xdr:nvCxnSpPr>
      <xdr:spPr bwMode="auto">
        <a:xfrm flipH="1">
          <a:off x="4752975" y="1876425"/>
          <a:ext cx="704850" cy="381000"/>
        </a:xfrm>
        <a:prstGeom prst="line">
          <a:avLst/>
        </a:prstGeom>
        <a:noFill/>
        <a:ln w="38100" algn="ctr">
          <a:solidFill>
            <a:srgbClr val="00B0F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542925</xdr:colOff>
      <xdr:row>24</xdr:row>
      <xdr:rowOff>19050</xdr:rowOff>
    </xdr:from>
    <xdr:to>
      <xdr:col>10</xdr:col>
      <xdr:colOff>200025</xdr:colOff>
      <xdr:row>27</xdr:row>
      <xdr:rowOff>38100</xdr:rowOff>
    </xdr:to>
    <xdr:cxnSp macro="">
      <xdr:nvCxnSpPr>
        <xdr:cNvPr id="3227956" name="Lige forbindelse 9"/>
        <xdr:cNvCxnSpPr>
          <a:cxnSpLocks noChangeShapeType="1"/>
        </xdr:cNvCxnSpPr>
      </xdr:nvCxnSpPr>
      <xdr:spPr bwMode="auto">
        <a:xfrm flipH="1" flipV="1">
          <a:off x="6629400" y="3905250"/>
          <a:ext cx="266700" cy="504825"/>
        </a:xfrm>
        <a:prstGeom prst="line">
          <a:avLst/>
        </a:prstGeom>
        <a:noFill/>
        <a:ln w="38100" algn="ctr">
          <a:solidFill>
            <a:srgbClr val="00B0F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cxnSp>
    <xdr:clientData/>
  </xdr:twoCellAnchor>
  <xdr:twoCellAnchor>
    <xdr:from>
      <xdr:col>12</xdr:col>
      <xdr:colOff>495300</xdr:colOff>
      <xdr:row>27</xdr:row>
      <xdr:rowOff>28575</xdr:rowOff>
    </xdr:from>
    <xdr:to>
      <xdr:col>14</xdr:col>
      <xdr:colOff>161925</xdr:colOff>
      <xdr:row>27</xdr:row>
      <xdr:rowOff>28575</xdr:rowOff>
    </xdr:to>
    <xdr:cxnSp macro="">
      <xdr:nvCxnSpPr>
        <xdr:cNvPr id="3227957" name="Lige forbindelse 10"/>
        <xdr:cNvCxnSpPr>
          <a:cxnSpLocks noChangeShapeType="1"/>
        </xdr:cNvCxnSpPr>
      </xdr:nvCxnSpPr>
      <xdr:spPr bwMode="auto">
        <a:xfrm flipH="1">
          <a:off x="8410575" y="4400550"/>
          <a:ext cx="885825" cy="0"/>
        </a:xfrm>
        <a:prstGeom prst="line">
          <a:avLst/>
        </a:prstGeom>
        <a:noFill/>
        <a:ln w="38100" algn="ctr">
          <a:solidFill>
            <a:srgbClr val="00B0F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cxnSp>
    <xdr:clientData/>
  </xdr:twoCellAnchor>
  <xdr:twoCellAnchor>
    <xdr:from>
      <xdr:col>12</xdr:col>
      <xdr:colOff>523875</xdr:colOff>
      <xdr:row>29</xdr:row>
      <xdr:rowOff>104775</xdr:rowOff>
    </xdr:from>
    <xdr:to>
      <xdr:col>14</xdr:col>
      <xdr:colOff>209550</xdr:colOff>
      <xdr:row>29</xdr:row>
      <xdr:rowOff>104775</xdr:rowOff>
    </xdr:to>
    <xdr:cxnSp macro="">
      <xdr:nvCxnSpPr>
        <xdr:cNvPr id="3227958" name="Lige forbindelse 11"/>
        <xdr:cNvCxnSpPr>
          <a:cxnSpLocks noChangeShapeType="1"/>
        </xdr:cNvCxnSpPr>
      </xdr:nvCxnSpPr>
      <xdr:spPr bwMode="auto">
        <a:xfrm>
          <a:off x="8439150" y="4800600"/>
          <a:ext cx="904875" cy="0"/>
        </a:xfrm>
        <a:prstGeom prst="line">
          <a:avLst/>
        </a:prstGeom>
        <a:noFill/>
        <a:ln w="38100" algn="ctr">
          <a:solidFill>
            <a:srgbClr val="00B0F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276225</xdr:colOff>
      <xdr:row>34</xdr:row>
      <xdr:rowOff>142875</xdr:rowOff>
    </xdr:from>
    <xdr:to>
      <xdr:col>5</xdr:col>
      <xdr:colOff>276225</xdr:colOff>
      <xdr:row>39</xdr:row>
      <xdr:rowOff>142875</xdr:rowOff>
    </xdr:to>
    <xdr:cxnSp macro="">
      <xdr:nvCxnSpPr>
        <xdr:cNvPr id="3227959" name="Lige forbindelse 12"/>
        <xdr:cNvCxnSpPr>
          <a:cxnSpLocks noChangeShapeType="1"/>
        </xdr:cNvCxnSpPr>
      </xdr:nvCxnSpPr>
      <xdr:spPr bwMode="auto">
        <a:xfrm flipV="1">
          <a:off x="3924300" y="5648325"/>
          <a:ext cx="0" cy="809625"/>
        </a:xfrm>
        <a:prstGeom prst="line">
          <a:avLst/>
        </a:prstGeom>
        <a:noFill/>
        <a:ln w="38100" algn="ctr">
          <a:solidFill>
            <a:srgbClr val="00B0F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428625</xdr:colOff>
      <xdr:row>35</xdr:row>
      <xdr:rowOff>66675</xdr:rowOff>
    </xdr:from>
    <xdr:to>
      <xdr:col>6</xdr:col>
      <xdr:colOff>428625</xdr:colOff>
      <xdr:row>40</xdr:row>
      <xdr:rowOff>47625</xdr:rowOff>
    </xdr:to>
    <xdr:cxnSp macro="">
      <xdr:nvCxnSpPr>
        <xdr:cNvPr id="3227960" name="Lige forbindelse 13"/>
        <xdr:cNvCxnSpPr>
          <a:cxnSpLocks noChangeShapeType="1"/>
        </xdr:cNvCxnSpPr>
      </xdr:nvCxnSpPr>
      <xdr:spPr bwMode="auto">
        <a:xfrm>
          <a:off x="4686300" y="5734050"/>
          <a:ext cx="0" cy="790575"/>
        </a:xfrm>
        <a:prstGeom prst="line">
          <a:avLst/>
        </a:prstGeom>
        <a:noFill/>
        <a:ln w="38100" algn="ctr">
          <a:solidFill>
            <a:srgbClr val="00B0F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66675</xdr:colOff>
      <xdr:row>13</xdr:row>
      <xdr:rowOff>152400</xdr:rowOff>
    </xdr:from>
    <xdr:to>
      <xdr:col>8</xdr:col>
      <xdr:colOff>257175</xdr:colOff>
      <xdr:row>16</xdr:row>
      <xdr:rowOff>85725</xdr:rowOff>
    </xdr:to>
    <xdr:cxnSp macro="">
      <xdr:nvCxnSpPr>
        <xdr:cNvPr id="3227961" name="Lige forbindelse 14"/>
        <xdr:cNvCxnSpPr>
          <a:cxnSpLocks noChangeShapeType="1"/>
        </xdr:cNvCxnSpPr>
      </xdr:nvCxnSpPr>
      <xdr:spPr bwMode="auto">
        <a:xfrm flipV="1">
          <a:off x="4933950" y="2257425"/>
          <a:ext cx="800100" cy="419100"/>
        </a:xfrm>
        <a:prstGeom prst="line">
          <a:avLst/>
        </a:prstGeom>
        <a:noFill/>
        <a:ln w="38100" algn="ctr">
          <a:solidFill>
            <a:srgbClr val="00B0F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419100</xdr:colOff>
      <xdr:row>27</xdr:row>
      <xdr:rowOff>66675</xdr:rowOff>
    </xdr:from>
    <xdr:to>
      <xdr:col>4</xdr:col>
      <xdr:colOff>228600</xdr:colOff>
      <xdr:row>27</xdr:row>
      <xdr:rowOff>66675</xdr:rowOff>
    </xdr:to>
    <xdr:cxnSp macro="">
      <xdr:nvCxnSpPr>
        <xdr:cNvPr id="3227962" name="Lige forbindelse 15"/>
        <xdr:cNvCxnSpPr>
          <a:cxnSpLocks noChangeShapeType="1"/>
        </xdr:cNvCxnSpPr>
      </xdr:nvCxnSpPr>
      <xdr:spPr bwMode="auto">
        <a:xfrm>
          <a:off x="2238375" y="4438650"/>
          <a:ext cx="1028700" cy="0"/>
        </a:xfrm>
        <a:prstGeom prst="line">
          <a:avLst/>
        </a:prstGeom>
        <a:noFill/>
        <a:ln w="38100" algn="ctr">
          <a:solidFill>
            <a:srgbClr val="00B0F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352425</xdr:colOff>
      <xdr:row>29</xdr:row>
      <xdr:rowOff>28575</xdr:rowOff>
    </xdr:from>
    <xdr:to>
      <xdr:col>4</xdr:col>
      <xdr:colOff>228600</xdr:colOff>
      <xdr:row>29</xdr:row>
      <xdr:rowOff>28575</xdr:rowOff>
    </xdr:to>
    <xdr:cxnSp macro="">
      <xdr:nvCxnSpPr>
        <xdr:cNvPr id="3227963" name="Lige forbindelse 16"/>
        <xdr:cNvCxnSpPr>
          <a:cxnSpLocks noChangeShapeType="1"/>
        </xdr:cNvCxnSpPr>
      </xdr:nvCxnSpPr>
      <xdr:spPr bwMode="auto">
        <a:xfrm flipH="1">
          <a:off x="2171700" y="4724400"/>
          <a:ext cx="1095375" cy="0"/>
        </a:xfrm>
        <a:prstGeom prst="line">
          <a:avLst/>
        </a:prstGeom>
        <a:noFill/>
        <a:ln w="38100" algn="ctr">
          <a:solidFill>
            <a:srgbClr val="00B0F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473075</xdr:colOff>
      <xdr:row>6</xdr:row>
      <xdr:rowOff>82550</xdr:rowOff>
    </xdr:from>
    <xdr:to>
      <xdr:col>8</xdr:col>
      <xdr:colOff>366712</xdr:colOff>
      <xdr:row>11</xdr:row>
      <xdr:rowOff>945</xdr:rowOff>
    </xdr:to>
    <xdr:sp macro="" textlink="">
      <xdr:nvSpPr>
        <xdr:cNvPr id="18" name="Tekstboks 61"/>
        <xdr:cNvSpPr txBox="1"/>
      </xdr:nvSpPr>
      <xdr:spPr>
        <a:xfrm>
          <a:off x="3511550" y="1054100"/>
          <a:ext cx="2332037" cy="72802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>
          <a:spAutoFit/>
        </a:bodyPr>
        <a:lstStyle>
          <a:defPPr>
            <a:defRPr lang="da-DK"/>
          </a:defPPr>
          <a:lvl1pPr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1pPr>
          <a:lvl2pPr marL="4572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2pPr>
          <a:lvl3pPr marL="9144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3pPr>
          <a:lvl4pPr marL="13716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4pPr>
          <a:lvl5pPr marL="18288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>
            <a:lnSpc>
              <a:spcPts val="500"/>
            </a:lnSpc>
            <a:buFont typeface="Wingdings" pitchFamily="2" charset="2"/>
            <a:buNone/>
            <a:defRPr/>
          </a:pPr>
          <a:r>
            <a:rPr lang="da-DK" sz="1000" b="1">
              <a:solidFill>
                <a:srgbClr val="00B050"/>
              </a:solidFill>
              <a:latin typeface="+mn-lt"/>
            </a:rPr>
            <a:t>Entry</a:t>
          </a:r>
          <a:r>
            <a:rPr lang="da-DK" sz="1000" b="1">
              <a:latin typeface="+mn-lt"/>
            </a:rPr>
            <a:t> Ll. Torup (udtræk)</a:t>
          </a:r>
        </a:p>
        <a:p>
          <a:pPr>
            <a:lnSpc>
              <a:spcPts val="2200"/>
            </a:lnSpc>
            <a:buFont typeface="Wingdings" pitchFamily="2" charset="2"/>
            <a:buNone/>
            <a:defRPr/>
          </a:pPr>
          <a:r>
            <a:rPr lang="da-DK" sz="1000">
              <a:latin typeface="+mn-lt"/>
            </a:rPr>
            <a:t>Uafbrydelig: 336.694 m</a:t>
          </a:r>
          <a:r>
            <a:rPr lang="da-DK" sz="1000" baseline="30000">
              <a:latin typeface="+mn-lt"/>
            </a:rPr>
            <a:t>3</a:t>
          </a:r>
          <a:r>
            <a:rPr lang="da-DK" sz="1000">
              <a:latin typeface="+mn-lt"/>
            </a:rPr>
            <a:t>/h</a:t>
          </a:r>
        </a:p>
        <a:p>
          <a:pPr>
            <a:lnSpc>
              <a:spcPts val="1600"/>
            </a:lnSpc>
            <a:buFont typeface="Wingdings" pitchFamily="2" charset="2"/>
            <a:buNone/>
            <a:defRPr/>
          </a:pPr>
          <a:r>
            <a:rPr lang="da-DK" sz="1000">
              <a:latin typeface="+mn-lt"/>
            </a:rPr>
            <a:t>Afbrydelig :</a:t>
          </a:r>
          <a:r>
            <a:rPr lang="da-DK" sz="1000"/>
            <a:t>               - m</a:t>
          </a:r>
          <a:r>
            <a:rPr lang="da-DK" sz="1000" baseline="30000"/>
            <a:t>3</a:t>
          </a:r>
          <a:r>
            <a:rPr lang="da-DK" sz="1000"/>
            <a:t>/h</a:t>
          </a:r>
          <a:endParaRPr lang="da-DK" sz="1000">
            <a:latin typeface="+mn-lt"/>
          </a:endParaRPr>
        </a:p>
      </xdr:txBody>
    </xdr:sp>
    <xdr:clientData/>
  </xdr:twoCellAnchor>
  <xdr:twoCellAnchor>
    <xdr:from>
      <xdr:col>12</xdr:col>
      <xdr:colOff>44450</xdr:colOff>
      <xdr:row>21</xdr:row>
      <xdr:rowOff>103188</xdr:rowOff>
    </xdr:from>
    <xdr:to>
      <xdr:col>15</xdr:col>
      <xdr:colOff>347662</xdr:colOff>
      <xdr:row>26</xdr:row>
      <xdr:rowOff>2731</xdr:rowOff>
    </xdr:to>
    <xdr:sp macro="" textlink="">
      <xdr:nvSpPr>
        <xdr:cNvPr id="19" name="Tekstboks 63"/>
        <xdr:cNvSpPr txBox="1"/>
      </xdr:nvSpPr>
      <xdr:spPr>
        <a:xfrm>
          <a:off x="7959725" y="3503613"/>
          <a:ext cx="2132012" cy="70916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>
          <a:spAutoFit/>
        </a:bodyPr>
        <a:lstStyle>
          <a:defPPr>
            <a:defRPr lang="da-DK"/>
          </a:defPPr>
          <a:lvl1pPr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1pPr>
          <a:lvl2pPr marL="4572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2pPr>
          <a:lvl3pPr marL="9144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3pPr>
          <a:lvl4pPr marL="13716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4pPr>
          <a:lvl5pPr marL="18288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>
            <a:lnSpc>
              <a:spcPts val="500"/>
            </a:lnSpc>
            <a:buFont typeface="Wingdings" pitchFamily="2" charset="2"/>
            <a:buNone/>
            <a:defRPr/>
          </a:pPr>
          <a:r>
            <a:rPr lang="da-DK" sz="1000" b="1">
              <a:solidFill>
                <a:srgbClr val="00B050"/>
              </a:solidFill>
              <a:latin typeface="+mn-lt"/>
            </a:rPr>
            <a:t>Entry</a:t>
          </a:r>
          <a:r>
            <a:rPr lang="da-DK" sz="1000" b="1">
              <a:latin typeface="+mn-lt"/>
            </a:rPr>
            <a:t> Dragør</a:t>
          </a:r>
        </a:p>
        <a:p>
          <a:pPr>
            <a:lnSpc>
              <a:spcPts val="2200"/>
            </a:lnSpc>
            <a:buFont typeface="Wingdings" pitchFamily="2" charset="2"/>
            <a:buNone/>
            <a:defRPr/>
          </a:pPr>
          <a:r>
            <a:rPr lang="da-DK" sz="1000">
              <a:latin typeface="+mn-lt"/>
            </a:rPr>
            <a:t>Uafbrydelig:           0 </a:t>
          </a:r>
          <a:r>
            <a:rPr lang="da-DK" sz="1000"/>
            <a:t>m</a:t>
          </a:r>
          <a:r>
            <a:rPr lang="da-DK" sz="1000" baseline="30000"/>
            <a:t>3</a:t>
          </a:r>
          <a:r>
            <a:rPr lang="da-DK" sz="1000"/>
            <a:t>/h</a:t>
          </a:r>
        </a:p>
        <a:p>
          <a:pPr>
            <a:lnSpc>
              <a:spcPts val="1600"/>
            </a:lnSpc>
            <a:buFont typeface="Wingdings" pitchFamily="2" charset="2"/>
            <a:buNone/>
            <a:defRPr/>
          </a:pPr>
          <a:r>
            <a:rPr lang="da-DK" sz="1000">
              <a:latin typeface="+mn-lt"/>
            </a:rPr>
            <a:t>Afbrydelig:</a:t>
          </a:r>
          <a:r>
            <a:rPr lang="da-DK" sz="1000"/>
            <a:t>     49.587 m</a:t>
          </a:r>
          <a:r>
            <a:rPr lang="da-DK" sz="1000" baseline="30000"/>
            <a:t>3</a:t>
          </a:r>
          <a:r>
            <a:rPr lang="da-DK" sz="1000"/>
            <a:t>/h</a:t>
          </a:r>
          <a:endParaRPr lang="da-DK" sz="1000">
            <a:latin typeface="+mn-lt"/>
          </a:endParaRPr>
        </a:p>
      </xdr:txBody>
    </xdr:sp>
    <xdr:clientData/>
  </xdr:twoCellAnchor>
  <xdr:twoCellAnchor>
    <xdr:from>
      <xdr:col>11</xdr:col>
      <xdr:colOff>582612</xdr:colOff>
      <xdr:row>30</xdr:row>
      <xdr:rowOff>98425</xdr:rowOff>
    </xdr:from>
    <xdr:to>
      <xdr:col>15</xdr:col>
      <xdr:colOff>276225</xdr:colOff>
      <xdr:row>36</xdr:row>
      <xdr:rowOff>82778</xdr:rowOff>
    </xdr:to>
    <xdr:sp macro="" textlink="">
      <xdr:nvSpPr>
        <xdr:cNvPr id="20" name="Tekstboks 64"/>
        <xdr:cNvSpPr txBox="1"/>
      </xdr:nvSpPr>
      <xdr:spPr>
        <a:xfrm>
          <a:off x="7888287" y="4956175"/>
          <a:ext cx="2132013" cy="95590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>
          <a:spAutoFit/>
        </a:bodyPr>
        <a:lstStyle>
          <a:defPPr>
            <a:defRPr lang="da-DK"/>
          </a:defPPr>
          <a:lvl1pPr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1pPr>
          <a:lvl2pPr marL="4572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2pPr>
          <a:lvl3pPr marL="9144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3pPr>
          <a:lvl4pPr marL="13716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4pPr>
          <a:lvl5pPr marL="18288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>
            <a:lnSpc>
              <a:spcPts val="400"/>
            </a:lnSpc>
            <a:buFont typeface="Wingdings" pitchFamily="2" charset="2"/>
            <a:buNone/>
            <a:defRPr/>
          </a:pPr>
          <a:r>
            <a:rPr lang="da-DK" sz="1000" b="1">
              <a:solidFill>
                <a:srgbClr val="FF0000"/>
              </a:solidFill>
              <a:latin typeface="+mn-lt"/>
            </a:rPr>
            <a:t>Exit</a:t>
          </a:r>
          <a:r>
            <a:rPr lang="da-DK" sz="1000" b="1">
              <a:latin typeface="+mn-lt"/>
            </a:rPr>
            <a:t> Dragør</a:t>
          </a:r>
        </a:p>
        <a:p>
          <a:pPr>
            <a:lnSpc>
              <a:spcPts val="2000"/>
            </a:lnSpc>
            <a:buFont typeface="Wingdings" pitchFamily="2" charset="2"/>
            <a:buNone/>
            <a:defRPr/>
          </a:pPr>
          <a:r>
            <a:rPr lang="da-DK" sz="1000">
              <a:latin typeface="+mn-lt"/>
            </a:rPr>
            <a:t>Uafbrydelig: 250.000 </a:t>
          </a:r>
          <a:r>
            <a:rPr lang="da-DK" sz="1000"/>
            <a:t>m</a:t>
          </a:r>
          <a:r>
            <a:rPr lang="da-DK" sz="1000" baseline="30000"/>
            <a:t>3</a:t>
          </a:r>
          <a:r>
            <a:rPr lang="da-DK" sz="1000"/>
            <a:t>/h </a:t>
          </a:r>
          <a:endParaRPr lang="da-DK" sz="1000">
            <a:latin typeface="+mn-lt"/>
          </a:endParaRPr>
        </a:p>
        <a:p>
          <a:pPr>
            <a:lnSpc>
              <a:spcPts val="1900"/>
            </a:lnSpc>
            <a:buFont typeface="Wingdings" pitchFamily="2" charset="2"/>
            <a:buNone/>
            <a:defRPr/>
          </a:pPr>
          <a:r>
            <a:rPr lang="da-DK" sz="1000">
              <a:latin typeface="+mn-lt"/>
            </a:rPr>
            <a:t>Afbrydelig :</a:t>
          </a:r>
          <a:r>
            <a:rPr lang="da-DK" sz="1000"/>
            <a:t>    110.000 m</a:t>
          </a:r>
          <a:r>
            <a:rPr lang="da-DK" sz="1000" baseline="30000"/>
            <a:t>3</a:t>
          </a:r>
          <a:r>
            <a:rPr lang="da-DK" sz="1000"/>
            <a:t>/h </a:t>
          </a:r>
        </a:p>
        <a:p>
          <a:pPr>
            <a:lnSpc>
              <a:spcPts val="1400"/>
            </a:lnSpc>
            <a:buFont typeface="Wingdings" pitchFamily="2" charset="2"/>
            <a:buNone/>
            <a:defRPr/>
          </a:pPr>
          <a:r>
            <a:rPr lang="da-DK" sz="1000"/>
            <a:t>ved 11,5 kwh/m</a:t>
          </a:r>
          <a:r>
            <a:rPr lang="da-DK" sz="1000" baseline="30000"/>
            <a:t>3</a:t>
          </a:r>
        </a:p>
      </xdr:txBody>
    </xdr:sp>
    <xdr:clientData/>
  </xdr:twoCellAnchor>
  <xdr:twoCellAnchor>
    <xdr:from>
      <xdr:col>6</xdr:col>
      <xdr:colOff>604837</xdr:colOff>
      <xdr:row>34</xdr:row>
      <xdr:rowOff>98425</xdr:rowOff>
    </xdr:from>
    <xdr:to>
      <xdr:col>10</xdr:col>
      <xdr:colOff>300037</xdr:colOff>
      <xdr:row>40</xdr:row>
      <xdr:rowOff>93358</xdr:rowOff>
    </xdr:to>
    <xdr:sp macro="" textlink="">
      <xdr:nvSpPr>
        <xdr:cNvPr id="21" name="Tekstboks 65"/>
        <xdr:cNvSpPr txBox="1"/>
      </xdr:nvSpPr>
      <xdr:spPr>
        <a:xfrm>
          <a:off x="4862512" y="5603875"/>
          <a:ext cx="2133600" cy="96648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>
          <a:spAutoFit/>
        </a:bodyPr>
        <a:lstStyle>
          <a:defPPr>
            <a:defRPr lang="da-DK"/>
          </a:defPPr>
          <a:lvl1pPr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1pPr>
          <a:lvl2pPr marL="4572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2pPr>
          <a:lvl3pPr marL="9144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3pPr>
          <a:lvl4pPr marL="13716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4pPr>
          <a:lvl5pPr marL="18288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>
            <a:lnSpc>
              <a:spcPts val="400"/>
            </a:lnSpc>
            <a:buFont typeface="Wingdings" pitchFamily="2" charset="2"/>
            <a:buNone/>
            <a:defRPr/>
          </a:pPr>
          <a:r>
            <a:rPr lang="da-DK" sz="1000" b="1">
              <a:solidFill>
                <a:srgbClr val="FF0000"/>
              </a:solidFill>
              <a:latin typeface="+mn-lt"/>
            </a:rPr>
            <a:t>Exit</a:t>
          </a:r>
          <a:r>
            <a:rPr lang="da-DK" sz="1000" b="1">
              <a:latin typeface="+mn-lt"/>
            </a:rPr>
            <a:t> Ellund</a:t>
          </a:r>
        </a:p>
        <a:p>
          <a:pPr>
            <a:lnSpc>
              <a:spcPts val="1700"/>
            </a:lnSpc>
            <a:buFont typeface="Wingdings" pitchFamily="2" charset="2"/>
            <a:buNone/>
            <a:defRPr/>
          </a:pPr>
          <a:r>
            <a:rPr lang="da-DK" sz="1000">
              <a:latin typeface="+mn-lt"/>
            </a:rPr>
            <a:t>Uafbrydelig: 347.468 </a:t>
          </a:r>
          <a:r>
            <a:rPr lang="da-DK" sz="1000"/>
            <a:t>m</a:t>
          </a:r>
          <a:r>
            <a:rPr lang="da-DK" sz="1000" baseline="30000"/>
            <a:t>3</a:t>
          </a:r>
          <a:r>
            <a:rPr lang="da-DK" sz="1000"/>
            <a:t>/h</a:t>
          </a:r>
          <a:endParaRPr lang="da-DK" sz="1000">
            <a:latin typeface="+mn-lt"/>
          </a:endParaRPr>
        </a:p>
        <a:p>
          <a:pPr>
            <a:lnSpc>
              <a:spcPts val="1900"/>
            </a:lnSpc>
            <a:buFont typeface="Wingdings" pitchFamily="2" charset="2"/>
            <a:buNone/>
            <a:defRPr/>
          </a:pPr>
          <a:r>
            <a:rPr lang="da-DK" sz="1000">
              <a:latin typeface="+mn-lt"/>
            </a:rPr>
            <a:t>Afbrydelig:</a:t>
          </a:r>
          <a:r>
            <a:rPr lang="da-DK" sz="1000"/>
            <a:t>     56.528 m</a:t>
          </a:r>
          <a:r>
            <a:rPr lang="da-DK" sz="1000" baseline="30000"/>
            <a:t>3</a:t>
          </a:r>
          <a:r>
            <a:rPr lang="da-DK" sz="1000"/>
            <a:t>/h</a:t>
          </a:r>
        </a:p>
        <a:p>
          <a:pPr>
            <a:lnSpc>
              <a:spcPts val="1800"/>
            </a:lnSpc>
            <a:buFont typeface="Wingdings" pitchFamily="2" charset="2"/>
            <a:buNone/>
            <a:defRPr/>
          </a:pPr>
          <a:r>
            <a:rPr lang="da-DK" sz="1000"/>
            <a:t>ved 12,1 kwh/m</a:t>
          </a:r>
          <a:r>
            <a:rPr lang="da-DK" sz="1000" baseline="30000"/>
            <a:t>3</a:t>
          </a:r>
          <a:endParaRPr lang="da-DK" sz="1000">
            <a:latin typeface="+mn-lt"/>
          </a:endParaRPr>
        </a:p>
      </xdr:txBody>
    </xdr:sp>
    <xdr:clientData/>
  </xdr:twoCellAnchor>
  <xdr:twoCellAnchor>
    <xdr:from>
      <xdr:col>1</xdr:col>
      <xdr:colOff>709612</xdr:colOff>
      <xdr:row>35</xdr:row>
      <xdr:rowOff>7938</xdr:rowOff>
    </xdr:from>
    <xdr:to>
      <xdr:col>5</xdr:col>
      <xdr:colOff>136525</xdr:colOff>
      <xdr:row>41</xdr:row>
      <xdr:rowOff>2871</xdr:rowOff>
    </xdr:to>
    <xdr:sp macro="" textlink="">
      <xdr:nvSpPr>
        <xdr:cNvPr id="22" name="Tekstboks 66"/>
        <xdr:cNvSpPr txBox="1"/>
      </xdr:nvSpPr>
      <xdr:spPr>
        <a:xfrm>
          <a:off x="1652587" y="5675313"/>
          <a:ext cx="2132013" cy="96648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>
          <a:spAutoFit/>
        </a:bodyPr>
        <a:lstStyle>
          <a:defPPr>
            <a:defRPr lang="da-DK"/>
          </a:defPPr>
          <a:lvl1pPr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1pPr>
          <a:lvl2pPr marL="4572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2pPr>
          <a:lvl3pPr marL="9144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3pPr>
          <a:lvl4pPr marL="13716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4pPr>
          <a:lvl5pPr marL="18288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>
            <a:lnSpc>
              <a:spcPts val="400"/>
            </a:lnSpc>
            <a:buFont typeface="Wingdings" pitchFamily="2" charset="2"/>
            <a:buNone/>
            <a:defRPr/>
          </a:pPr>
          <a:r>
            <a:rPr lang="da-DK" sz="1000" b="1">
              <a:solidFill>
                <a:srgbClr val="00B050"/>
              </a:solidFill>
              <a:latin typeface="+mn-lt"/>
            </a:rPr>
            <a:t>Entry</a:t>
          </a:r>
          <a:r>
            <a:rPr lang="da-DK" sz="1000" b="1">
              <a:latin typeface="+mn-lt"/>
            </a:rPr>
            <a:t> Ellund</a:t>
          </a:r>
        </a:p>
        <a:p>
          <a:pPr>
            <a:lnSpc>
              <a:spcPts val="1800"/>
            </a:lnSpc>
            <a:buFont typeface="Wingdings" pitchFamily="2" charset="2"/>
            <a:buNone/>
            <a:defRPr/>
          </a:pPr>
          <a:r>
            <a:rPr lang="da-DK" sz="1000">
              <a:latin typeface="+mn-lt"/>
            </a:rPr>
            <a:t>Uafbrydelig: 310.000 </a:t>
          </a:r>
          <a:r>
            <a:rPr lang="da-DK" sz="1000"/>
            <a:t>m</a:t>
          </a:r>
          <a:r>
            <a:rPr lang="da-DK" sz="1000" baseline="30000"/>
            <a:t>3</a:t>
          </a:r>
          <a:r>
            <a:rPr lang="da-DK" sz="1000"/>
            <a:t>/h</a:t>
          </a:r>
          <a:endParaRPr lang="da-DK" sz="1000">
            <a:latin typeface="+mn-lt"/>
          </a:endParaRPr>
        </a:p>
        <a:p>
          <a:pPr>
            <a:lnSpc>
              <a:spcPts val="2100"/>
            </a:lnSpc>
            <a:buFont typeface="Wingdings" pitchFamily="2" charset="2"/>
            <a:buNone/>
            <a:defRPr/>
          </a:pPr>
          <a:r>
            <a:rPr lang="da-DK" sz="1000">
              <a:latin typeface="+mn-lt"/>
            </a:rPr>
            <a:t>Afbrydelig:</a:t>
          </a:r>
          <a:r>
            <a:rPr lang="da-DK" sz="1000"/>
            <a:t>    40.000  m</a:t>
          </a:r>
          <a:r>
            <a:rPr lang="da-DK" sz="1000" baseline="30000"/>
            <a:t>3</a:t>
          </a:r>
          <a:r>
            <a:rPr lang="da-DK" sz="1000"/>
            <a:t>/h</a:t>
          </a:r>
        </a:p>
        <a:p>
          <a:pPr>
            <a:lnSpc>
              <a:spcPts val="1500"/>
            </a:lnSpc>
            <a:buFont typeface="Wingdings" pitchFamily="2" charset="2"/>
            <a:buNone/>
            <a:defRPr/>
          </a:pPr>
          <a:r>
            <a:rPr lang="da-DK" sz="1000"/>
            <a:t>ved 11,2 kwh/m</a:t>
          </a:r>
          <a:r>
            <a:rPr lang="da-DK" sz="1000" baseline="30000"/>
            <a:t>3</a:t>
          </a:r>
          <a:endParaRPr lang="da-DK" sz="1000">
            <a:solidFill>
              <a:srgbClr val="FF0000"/>
            </a:solidFill>
            <a:latin typeface="+mn-lt"/>
          </a:endParaRPr>
        </a:p>
      </xdr:txBody>
    </xdr:sp>
    <xdr:clientData/>
  </xdr:twoCellAnchor>
  <xdr:twoCellAnchor>
    <xdr:from>
      <xdr:col>1</xdr:col>
      <xdr:colOff>714375</xdr:colOff>
      <xdr:row>21</xdr:row>
      <xdr:rowOff>111125</xdr:rowOff>
    </xdr:from>
    <xdr:to>
      <xdr:col>5</xdr:col>
      <xdr:colOff>279400</xdr:colOff>
      <xdr:row>26</xdr:row>
      <xdr:rowOff>38433</xdr:rowOff>
    </xdr:to>
    <xdr:sp macro="" textlink="">
      <xdr:nvSpPr>
        <xdr:cNvPr id="23" name="Tekstboks 67"/>
        <xdr:cNvSpPr txBox="1"/>
      </xdr:nvSpPr>
      <xdr:spPr>
        <a:xfrm>
          <a:off x="1657350" y="3511550"/>
          <a:ext cx="2270125" cy="73693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>
          <a:spAutoFit/>
        </a:bodyPr>
        <a:lstStyle>
          <a:defPPr>
            <a:defRPr lang="da-DK"/>
          </a:defPPr>
          <a:lvl1pPr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1pPr>
          <a:lvl2pPr marL="4572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2pPr>
          <a:lvl3pPr marL="9144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3pPr>
          <a:lvl4pPr marL="13716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4pPr>
          <a:lvl5pPr marL="18288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>
            <a:lnSpc>
              <a:spcPts val="500"/>
            </a:lnSpc>
            <a:buFont typeface="Wingdings" pitchFamily="2" charset="2"/>
            <a:buNone/>
            <a:defRPr/>
          </a:pPr>
          <a:r>
            <a:rPr lang="da-DK" sz="1000" b="1">
              <a:solidFill>
                <a:srgbClr val="00B050"/>
              </a:solidFill>
            </a:rPr>
            <a:t>Entry</a:t>
          </a:r>
          <a:r>
            <a:rPr lang="da-DK" sz="1000" b="1"/>
            <a:t> Nybro</a:t>
          </a:r>
        </a:p>
        <a:p>
          <a:pPr>
            <a:lnSpc>
              <a:spcPts val="2200"/>
            </a:lnSpc>
            <a:buFont typeface="Wingdings" pitchFamily="2" charset="2"/>
            <a:buNone/>
            <a:defRPr/>
          </a:pPr>
          <a:r>
            <a:rPr lang="da-DK" sz="1000">
              <a:latin typeface="+mn-lt"/>
            </a:rPr>
            <a:t>Uafbrydelig: 1.346.777 </a:t>
          </a:r>
          <a:r>
            <a:rPr lang="da-DK" sz="1000"/>
            <a:t>m</a:t>
          </a:r>
          <a:r>
            <a:rPr lang="da-DK" sz="1000" baseline="30000"/>
            <a:t>3</a:t>
          </a:r>
          <a:r>
            <a:rPr lang="da-DK" sz="1000"/>
            <a:t>/h</a:t>
          </a:r>
          <a:endParaRPr lang="da-DK" sz="1000">
            <a:latin typeface="+mn-lt"/>
          </a:endParaRPr>
        </a:p>
        <a:p>
          <a:pPr>
            <a:lnSpc>
              <a:spcPts val="1600"/>
            </a:lnSpc>
            <a:buFont typeface="Wingdings" pitchFamily="2" charset="2"/>
            <a:buNone/>
            <a:defRPr/>
          </a:pPr>
          <a:r>
            <a:rPr lang="da-DK" sz="1000">
              <a:latin typeface="+mn-lt"/>
            </a:rPr>
            <a:t>Afbrydelig:</a:t>
          </a:r>
          <a:r>
            <a:rPr lang="da-DK" sz="1000"/>
            <a:t>                  0 m</a:t>
          </a:r>
          <a:r>
            <a:rPr lang="da-DK" sz="1000" baseline="30000"/>
            <a:t>3</a:t>
          </a:r>
          <a:r>
            <a:rPr lang="da-DK" sz="1000"/>
            <a:t>/h</a:t>
          </a:r>
          <a:endParaRPr lang="da-DK" sz="1000">
            <a:latin typeface="+mn-lt"/>
          </a:endParaRPr>
        </a:p>
      </xdr:txBody>
    </xdr:sp>
    <xdr:clientData/>
  </xdr:twoCellAnchor>
  <xdr:twoCellAnchor>
    <xdr:from>
      <xdr:col>1</xdr:col>
      <xdr:colOff>695325</xdr:colOff>
      <xdr:row>30</xdr:row>
      <xdr:rowOff>25400</xdr:rowOff>
    </xdr:from>
    <xdr:to>
      <xdr:col>5</xdr:col>
      <xdr:colOff>123825</xdr:colOff>
      <xdr:row>34</xdr:row>
      <xdr:rowOff>114633</xdr:rowOff>
    </xdr:to>
    <xdr:sp macro="" textlink="">
      <xdr:nvSpPr>
        <xdr:cNvPr id="24" name="Tekstboks 68"/>
        <xdr:cNvSpPr txBox="1"/>
      </xdr:nvSpPr>
      <xdr:spPr>
        <a:xfrm>
          <a:off x="1638300" y="4883150"/>
          <a:ext cx="2133600" cy="73693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>
          <a:spAutoFit/>
        </a:bodyPr>
        <a:lstStyle>
          <a:defPPr>
            <a:defRPr lang="da-DK"/>
          </a:defPPr>
          <a:lvl1pPr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1pPr>
          <a:lvl2pPr marL="4572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2pPr>
          <a:lvl3pPr marL="9144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3pPr>
          <a:lvl4pPr marL="13716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4pPr>
          <a:lvl5pPr marL="18288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>
            <a:lnSpc>
              <a:spcPts val="500"/>
            </a:lnSpc>
            <a:buFont typeface="Wingdings" pitchFamily="2" charset="2"/>
            <a:buNone/>
            <a:defRPr/>
          </a:pPr>
          <a:r>
            <a:rPr lang="da-DK" sz="1000" b="1">
              <a:solidFill>
                <a:srgbClr val="FF0000"/>
              </a:solidFill>
            </a:rPr>
            <a:t>Exit</a:t>
          </a:r>
          <a:r>
            <a:rPr lang="da-DK" sz="1000" b="1">
              <a:solidFill>
                <a:srgbClr val="00B050"/>
              </a:solidFill>
            </a:rPr>
            <a:t> </a:t>
          </a:r>
          <a:r>
            <a:rPr lang="da-DK" sz="1000" b="1"/>
            <a:t>Nybro</a:t>
          </a:r>
        </a:p>
        <a:p>
          <a:pPr>
            <a:lnSpc>
              <a:spcPts val="2200"/>
            </a:lnSpc>
            <a:buFont typeface="Wingdings" pitchFamily="2" charset="2"/>
            <a:buNone/>
            <a:defRPr/>
          </a:pPr>
          <a:r>
            <a:rPr lang="da-DK" sz="1000">
              <a:latin typeface="+mn-lt"/>
            </a:rPr>
            <a:t>Uafbrydelig: 0 </a:t>
          </a:r>
          <a:r>
            <a:rPr lang="da-DK" sz="1000"/>
            <a:t>m</a:t>
          </a:r>
          <a:r>
            <a:rPr lang="da-DK" sz="1000" baseline="30000"/>
            <a:t>3</a:t>
          </a:r>
          <a:r>
            <a:rPr lang="da-DK" sz="1000"/>
            <a:t>/h</a:t>
          </a:r>
        </a:p>
        <a:p>
          <a:pPr>
            <a:lnSpc>
              <a:spcPts val="1600"/>
            </a:lnSpc>
            <a:buFont typeface="Wingdings" pitchFamily="2" charset="2"/>
            <a:buNone/>
            <a:defRPr/>
          </a:pPr>
          <a:r>
            <a:rPr lang="da-DK" sz="1000">
              <a:latin typeface="+mn-lt"/>
            </a:rPr>
            <a:t>Afbrydelig:</a:t>
          </a:r>
          <a:r>
            <a:rPr lang="da-DK" sz="1000"/>
            <a:t>   0 m</a:t>
          </a:r>
          <a:r>
            <a:rPr lang="da-DK" sz="1000" baseline="30000"/>
            <a:t>3</a:t>
          </a:r>
          <a:r>
            <a:rPr lang="da-DK" sz="1000"/>
            <a:t>/h</a:t>
          </a:r>
          <a:endParaRPr lang="da-DK" sz="1000">
            <a:latin typeface="+mn-lt"/>
          </a:endParaRPr>
        </a:p>
      </xdr:txBody>
    </xdr:sp>
    <xdr:clientData/>
  </xdr:twoCellAnchor>
  <xdr:twoCellAnchor>
    <xdr:from>
      <xdr:col>8</xdr:col>
      <xdr:colOff>6350</xdr:colOff>
      <xdr:row>18</xdr:row>
      <xdr:rowOff>12700</xdr:rowOff>
    </xdr:from>
    <xdr:to>
      <xdr:col>11</xdr:col>
      <xdr:colOff>582612</xdr:colOff>
      <xdr:row>22</xdr:row>
      <xdr:rowOff>86993</xdr:rowOff>
    </xdr:to>
    <xdr:sp macro="" textlink="">
      <xdr:nvSpPr>
        <xdr:cNvPr id="25" name="Tekstboks 70"/>
        <xdr:cNvSpPr txBox="1"/>
      </xdr:nvSpPr>
      <xdr:spPr>
        <a:xfrm>
          <a:off x="5483225" y="2927350"/>
          <a:ext cx="2405062" cy="72199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>
          <a:spAutoFit/>
        </a:bodyPr>
        <a:lstStyle>
          <a:defPPr>
            <a:defRPr lang="da-DK"/>
          </a:defPPr>
          <a:lvl1pPr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1pPr>
          <a:lvl2pPr marL="4572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2pPr>
          <a:lvl3pPr marL="9144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3pPr>
          <a:lvl4pPr marL="13716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4pPr>
          <a:lvl5pPr marL="18288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>
            <a:lnSpc>
              <a:spcPts val="400"/>
            </a:lnSpc>
            <a:buFont typeface="Wingdings" pitchFamily="2" charset="2"/>
            <a:buNone/>
            <a:defRPr/>
          </a:pPr>
          <a:r>
            <a:rPr lang="da-DK" sz="1000" b="1">
              <a:solidFill>
                <a:srgbClr val="FF0000"/>
              </a:solidFill>
              <a:latin typeface="+mn-lt"/>
            </a:rPr>
            <a:t>Exit</a:t>
          </a:r>
          <a:r>
            <a:rPr lang="da-DK" sz="1000" b="1">
              <a:latin typeface="+mn-lt"/>
            </a:rPr>
            <a:t> Stenlille (injektion)</a:t>
          </a:r>
        </a:p>
        <a:p>
          <a:pPr>
            <a:lnSpc>
              <a:spcPts val="2100"/>
            </a:lnSpc>
            <a:buFont typeface="Wingdings" pitchFamily="2" charset="2"/>
            <a:buNone/>
            <a:defRPr/>
          </a:pPr>
          <a:r>
            <a:rPr lang="da-DK" sz="1000">
              <a:latin typeface="+mn-lt"/>
            </a:rPr>
            <a:t>Uafbrydelig: 134.678 </a:t>
          </a:r>
          <a:r>
            <a:rPr lang="da-DK" sz="1000"/>
            <a:t>m</a:t>
          </a:r>
          <a:r>
            <a:rPr lang="da-DK" sz="1000" baseline="30000"/>
            <a:t>3</a:t>
          </a:r>
          <a:r>
            <a:rPr lang="da-DK" sz="1000"/>
            <a:t>/h</a:t>
          </a:r>
          <a:endParaRPr lang="da-DK" sz="1000">
            <a:latin typeface="+mn-lt"/>
          </a:endParaRPr>
        </a:p>
        <a:p>
          <a:pPr>
            <a:lnSpc>
              <a:spcPts val="1800"/>
            </a:lnSpc>
            <a:buFont typeface="Wingdings" pitchFamily="2" charset="2"/>
            <a:buNone/>
            <a:defRPr/>
          </a:pPr>
          <a:r>
            <a:rPr lang="da-DK" sz="1000">
              <a:latin typeface="+mn-lt"/>
            </a:rPr>
            <a:t>Afbrydelig :</a:t>
          </a:r>
          <a:r>
            <a:rPr lang="da-DK" sz="1000"/>
            <a:t>               ? m</a:t>
          </a:r>
          <a:r>
            <a:rPr lang="da-DK" sz="1000" baseline="30000"/>
            <a:t>3</a:t>
          </a:r>
          <a:r>
            <a:rPr lang="da-DK" sz="1000"/>
            <a:t>/h</a:t>
          </a:r>
          <a:endParaRPr lang="da-DK" sz="1000">
            <a:latin typeface="+mn-lt"/>
          </a:endParaRPr>
        </a:p>
      </xdr:txBody>
    </xdr:sp>
    <xdr:clientData/>
  </xdr:twoCellAnchor>
  <xdr:twoCellAnchor>
    <xdr:from>
      <xdr:col>6</xdr:col>
      <xdr:colOff>34925</xdr:colOff>
      <xdr:row>22</xdr:row>
      <xdr:rowOff>138113</xdr:rowOff>
    </xdr:from>
    <xdr:to>
      <xdr:col>9</xdr:col>
      <xdr:colOff>404812</xdr:colOff>
      <xdr:row>27</xdr:row>
      <xdr:rowOff>37656</xdr:rowOff>
    </xdr:to>
    <xdr:sp macro="" textlink="">
      <xdr:nvSpPr>
        <xdr:cNvPr id="26" name="Tekstboks 71"/>
        <xdr:cNvSpPr txBox="1"/>
      </xdr:nvSpPr>
      <xdr:spPr>
        <a:xfrm>
          <a:off x="4292600" y="3700463"/>
          <a:ext cx="2198687" cy="70916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>
          <a:spAutoFit/>
        </a:bodyPr>
        <a:lstStyle>
          <a:defPPr>
            <a:defRPr lang="da-DK"/>
          </a:defPPr>
          <a:lvl1pPr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1pPr>
          <a:lvl2pPr marL="4572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2pPr>
          <a:lvl3pPr marL="9144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3pPr>
          <a:lvl4pPr marL="13716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4pPr>
          <a:lvl5pPr marL="18288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>
            <a:lnSpc>
              <a:spcPts val="500"/>
            </a:lnSpc>
            <a:buFont typeface="Wingdings" pitchFamily="2" charset="2"/>
            <a:buNone/>
            <a:defRPr/>
          </a:pPr>
          <a:r>
            <a:rPr lang="da-DK" sz="1000" b="1">
              <a:solidFill>
                <a:srgbClr val="00B050"/>
              </a:solidFill>
              <a:latin typeface="+mn-lt"/>
            </a:rPr>
            <a:t>Entry</a:t>
          </a:r>
          <a:r>
            <a:rPr lang="da-DK" sz="1000" b="1">
              <a:latin typeface="+mn-lt"/>
            </a:rPr>
            <a:t> Stenlille (udtræk)</a:t>
          </a:r>
        </a:p>
        <a:p>
          <a:pPr>
            <a:lnSpc>
              <a:spcPts val="2200"/>
            </a:lnSpc>
            <a:buFont typeface="Wingdings" pitchFamily="2" charset="2"/>
            <a:buNone/>
            <a:defRPr/>
          </a:pPr>
          <a:r>
            <a:rPr lang="da-DK" sz="1000">
              <a:latin typeface="+mn-lt"/>
            </a:rPr>
            <a:t>Uafbrydelig: 4.837.875 </a:t>
          </a:r>
          <a:r>
            <a:rPr lang="da-DK" sz="1000"/>
            <a:t>m</a:t>
          </a:r>
          <a:r>
            <a:rPr lang="da-DK" sz="1000" baseline="30000"/>
            <a:t>3</a:t>
          </a:r>
          <a:r>
            <a:rPr lang="da-DK" sz="1000"/>
            <a:t>/h</a:t>
          </a:r>
          <a:endParaRPr lang="da-DK" sz="1000">
            <a:latin typeface="+mn-lt"/>
          </a:endParaRPr>
        </a:p>
        <a:p>
          <a:pPr>
            <a:lnSpc>
              <a:spcPts val="1600"/>
            </a:lnSpc>
            <a:buFont typeface="Wingdings" pitchFamily="2" charset="2"/>
            <a:buNone/>
            <a:defRPr/>
          </a:pPr>
          <a:r>
            <a:rPr lang="da-DK" sz="1000">
              <a:latin typeface="+mn-lt"/>
            </a:rPr>
            <a:t>Afbrydelig :</a:t>
          </a:r>
          <a:r>
            <a:rPr lang="da-DK" sz="1000"/>
            <a:t>                - m</a:t>
          </a:r>
          <a:r>
            <a:rPr lang="da-DK" sz="1000" baseline="30000"/>
            <a:t>3</a:t>
          </a:r>
          <a:r>
            <a:rPr lang="da-DK" sz="1000"/>
            <a:t>/h</a:t>
          </a:r>
          <a:endParaRPr lang="da-DK" sz="1000">
            <a:latin typeface="+mn-lt"/>
          </a:endParaRPr>
        </a:p>
      </xdr:txBody>
    </xdr:sp>
    <xdr:clientData/>
  </xdr:twoCellAnchor>
  <xdr:twoCellAnchor>
    <xdr:from>
      <xdr:col>8</xdr:col>
      <xdr:colOff>414337</xdr:colOff>
      <xdr:row>8</xdr:row>
      <xdr:rowOff>60325</xdr:rowOff>
    </xdr:from>
    <xdr:to>
      <xdr:col>12</xdr:col>
      <xdr:colOff>304800</xdr:colOff>
      <xdr:row>12</xdr:row>
      <xdr:rowOff>134618</xdr:rowOff>
    </xdr:to>
    <xdr:sp macro="" textlink="">
      <xdr:nvSpPr>
        <xdr:cNvPr id="27" name="Tekstboks 73"/>
        <xdr:cNvSpPr txBox="1"/>
      </xdr:nvSpPr>
      <xdr:spPr>
        <a:xfrm>
          <a:off x="5891212" y="1355725"/>
          <a:ext cx="2328863" cy="72199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>
          <a:spAutoFit/>
        </a:bodyPr>
        <a:lstStyle>
          <a:defPPr>
            <a:defRPr lang="da-DK"/>
          </a:defPPr>
          <a:lvl1pPr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1pPr>
          <a:lvl2pPr marL="4572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2pPr>
          <a:lvl3pPr marL="9144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3pPr>
          <a:lvl4pPr marL="13716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4pPr>
          <a:lvl5pPr marL="18288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>
            <a:lnSpc>
              <a:spcPts val="400"/>
            </a:lnSpc>
            <a:buFont typeface="Wingdings" pitchFamily="2" charset="2"/>
            <a:buNone/>
            <a:defRPr/>
          </a:pPr>
          <a:r>
            <a:rPr lang="da-DK" sz="1000" b="1">
              <a:solidFill>
                <a:srgbClr val="FF0000"/>
              </a:solidFill>
              <a:latin typeface="+mn-lt"/>
            </a:rPr>
            <a:t>Exit</a:t>
          </a:r>
          <a:r>
            <a:rPr lang="da-DK" sz="1000" b="1">
              <a:latin typeface="+mn-lt"/>
            </a:rPr>
            <a:t> Ll. Torup (injektion)</a:t>
          </a:r>
        </a:p>
        <a:p>
          <a:pPr>
            <a:lnSpc>
              <a:spcPts val="2100"/>
            </a:lnSpc>
            <a:buFont typeface="Wingdings" pitchFamily="2" charset="2"/>
            <a:buNone/>
            <a:defRPr/>
          </a:pPr>
          <a:r>
            <a:rPr lang="da-DK" sz="1000">
              <a:latin typeface="+mn-lt"/>
            </a:rPr>
            <a:t>Uafbrydelig:  117.843 </a:t>
          </a:r>
          <a:r>
            <a:rPr lang="da-DK" sz="1000"/>
            <a:t>m</a:t>
          </a:r>
          <a:r>
            <a:rPr lang="da-DK" sz="1000" baseline="30000"/>
            <a:t>3</a:t>
          </a:r>
          <a:r>
            <a:rPr lang="da-DK" sz="1000"/>
            <a:t>/h</a:t>
          </a:r>
          <a:endParaRPr lang="da-DK" sz="1000">
            <a:latin typeface="+mn-lt"/>
          </a:endParaRPr>
        </a:p>
        <a:p>
          <a:pPr>
            <a:lnSpc>
              <a:spcPts val="1800"/>
            </a:lnSpc>
            <a:buFont typeface="Wingdings" pitchFamily="2" charset="2"/>
            <a:buNone/>
            <a:defRPr/>
          </a:pPr>
          <a:r>
            <a:rPr lang="da-DK" sz="1000">
              <a:latin typeface="+mn-lt"/>
            </a:rPr>
            <a:t>Afbrydelig :</a:t>
          </a:r>
          <a:r>
            <a:rPr lang="da-DK" sz="1000"/>
            <a:t>    407400 m</a:t>
          </a:r>
          <a:r>
            <a:rPr lang="da-DK" sz="1000" baseline="30000"/>
            <a:t>3</a:t>
          </a:r>
          <a:r>
            <a:rPr lang="da-DK" sz="1000"/>
            <a:t>/h</a:t>
          </a:r>
          <a:endParaRPr lang="da-DK" sz="1000">
            <a:latin typeface="+mn-lt"/>
          </a:endParaRPr>
        </a:p>
      </xdr:txBody>
    </xdr:sp>
    <xdr:clientData/>
  </xdr:twoCellAnchor>
  <xdr:twoCellAnchor>
    <xdr:from>
      <xdr:col>11</xdr:col>
      <xdr:colOff>417512</xdr:colOff>
      <xdr:row>4</xdr:row>
      <xdr:rowOff>47625</xdr:rowOff>
    </xdr:from>
    <xdr:to>
      <xdr:col>15</xdr:col>
      <xdr:colOff>552450</xdr:colOff>
      <xdr:row>8</xdr:row>
      <xdr:rowOff>107683</xdr:rowOff>
    </xdr:to>
    <xdr:sp macro="" textlink="">
      <xdr:nvSpPr>
        <xdr:cNvPr id="28" name="Tekstboks 78"/>
        <xdr:cNvSpPr txBox="1"/>
      </xdr:nvSpPr>
      <xdr:spPr>
        <a:xfrm>
          <a:off x="7723187" y="695325"/>
          <a:ext cx="2573338" cy="7077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>
          <a:spAutoFit/>
        </a:bodyPr>
        <a:lstStyle>
          <a:defPPr>
            <a:defRPr lang="da-DK"/>
          </a:defPPr>
          <a:lvl1pPr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1pPr>
          <a:lvl2pPr marL="4572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2pPr>
          <a:lvl3pPr marL="9144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3pPr>
          <a:lvl4pPr marL="13716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4pPr>
          <a:lvl5pPr marL="18288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>
            <a:lnSpc>
              <a:spcPts val="500"/>
            </a:lnSpc>
            <a:buFont typeface="Wingdings" pitchFamily="2" charset="2"/>
            <a:buNone/>
            <a:defRPr/>
          </a:pPr>
          <a:r>
            <a:rPr lang="da-DK" sz="1000" b="1">
              <a:latin typeface="+mn-lt"/>
            </a:rPr>
            <a:t>2014</a:t>
          </a:r>
        </a:p>
        <a:p>
          <a:pPr>
            <a:lnSpc>
              <a:spcPts val="2100"/>
            </a:lnSpc>
            <a:buFont typeface="Wingdings" pitchFamily="2" charset="2"/>
            <a:buNone/>
            <a:defRPr/>
          </a:pPr>
          <a:r>
            <a:rPr lang="da-DK" sz="1000">
              <a:latin typeface="+mn-lt"/>
            </a:rPr>
            <a:t>Nordsøgas: 1 m</a:t>
          </a:r>
          <a:r>
            <a:rPr lang="da-DK" sz="1000" baseline="30000">
              <a:latin typeface="+mn-lt"/>
            </a:rPr>
            <a:t>3</a:t>
          </a:r>
          <a:r>
            <a:rPr lang="da-DK" sz="1000">
              <a:latin typeface="+mn-lt"/>
            </a:rPr>
            <a:t> svarer til ca. 12,1 kwh</a:t>
          </a:r>
        </a:p>
        <a:p>
          <a:pPr>
            <a:lnSpc>
              <a:spcPts val="1700"/>
            </a:lnSpc>
            <a:buFont typeface="Wingdings" pitchFamily="2" charset="2"/>
            <a:buNone/>
            <a:defRPr/>
          </a:pPr>
          <a:r>
            <a:rPr lang="da-DK" sz="1000">
              <a:latin typeface="+mn-lt"/>
            </a:rPr>
            <a:t>Tysk gas:   </a:t>
          </a:r>
          <a:r>
            <a:rPr lang="da-DK" sz="1000"/>
            <a:t>1 m</a:t>
          </a:r>
          <a:r>
            <a:rPr lang="da-DK" sz="1000" baseline="30000"/>
            <a:t>3</a:t>
          </a:r>
          <a:r>
            <a:rPr lang="da-DK" sz="1000"/>
            <a:t> svarer til ca.  11,2 kwh</a:t>
          </a:r>
          <a:endParaRPr lang="da-DK" sz="1000">
            <a:latin typeface="+mn-lt"/>
          </a:endParaRPr>
        </a:p>
      </xdr:txBody>
    </xdr:sp>
    <xdr:clientData/>
  </xdr:twoCellAnchor>
  <xdr:twoCellAnchor>
    <xdr:from>
      <xdr:col>11</xdr:col>
      <xdr:colOff>542925</xdr:colOff>
      <xdr:row>13</xdr:row>
      <xdr:rowOff>12700</xdr:rowOff>
    </xdr:from>
    <xdr:to>
      <xdr:col>15</xdr:col>
      <xdr:colOff>314325</xdr:colOff>
      <xdr:row>17</xdr:row>
      <xdr:rowOff>86993</xdr:rowOff>
    </xdr:to>
    <xdr:sp macro="" textlink="">
      <xdr:nvSpPr>
        <xdr:cNvPr id="29" name="Tekstboks 50"/>
        <xdr:cNvSpPr txBox="1"/>
      </xdr:nvSpPr>
      <xdr:spPr>
        <a:xfrm>
          <a:off x="7848600" y="2117725"/>
          <a:ext cx="2209800" cy="72199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>
          <a:spAutoFit/>
        </a:bodyPr>
        <a:lstStyle>
          <a:defPPr>
            <a:defRPr lang="da-DK"/>
          </a:defPPr>
          <a:lvl1pPr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1pPr>
          <a:lvl2pPr marL="4572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2pPr>
          <a:lvl3pPr marL="9144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3pPr>
          <a:lvl4pPr marL="13716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4pPr>
          <a:lvl5pPr marL="18288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>
            <a:lnSpc>
              <a:spcPts val="400"/>
            </a:lnSpc>
            <a:buFont typeface="Wingdings" pitchFamily="2" charset="2"/>
            <a:buNone/>
            <a:defRPr/>
          </a:pPr>
          <a:r>
            <a:rPr lang="da-DK" sz="1000" b="1">
              <a:solidFill>
                <a:srgbClr val="FF0000"/>
              </a:solidFill>
              <a:latin typeface="+mn-lt"/>
            </a:rPr>
            <a:t>Exit</a:t>
          </a:r>
          <a:r>
            <a:rPr lang="da-DK" sz="1000" b="1">
              <a:latin typeface="+mn-lt"/>
            </a:rPr>
            <a:t> DK</a:t>
          </a:r>
        </a:p>
        <a:p>
          <a:pPr>
            <a:lnSpc>
              <a:spcPts val="2100"/>
            </a:lnSpc>
            <a:buFont typeface="Wingdings" pitchFamily="2" charset="2"/>
            <a:buNone/>
            <a:defRPr/>
          </a:pPr>
          <a:r>
            <a:rPr lang="da-DK" sz="1000">
              <a:latin typeface="+mn-lt"/>
            </a:rPr>
            <a:t>Uafbrydelig: </a:t>
          </a:r>
          <a:r>
            <a:rPr lang="da-DK" sz="1000"/>
            <a:t>1.073.037 m</a:t>
          </a:r>
          <a:r>
            <a:rPr lang="da-DK" sz="1000" baseline="30000"/>
            <a:t>3</a:t>
          </a:r>
          <a:r>
            <a:rPr lang="da-DK" sz="1000"/>
            <a:t>/h</a:t>
          </a:r>
          <a:endParaRPr lang="da-DK" sz="1000">
            <a:latin typeface="+mn-lt"/>
          </a:endParaRPr>
        </a:p>
        <a:p>
          <a:pPr>
            <a:lnSpc>
              <a:spcPts val="1800"/>
            </a:lnSpc>
            <a:buFont typeface="Wingdings" pitchFamily="2" charset="2"/>
            <a:buNone/>
            <a:defRPr/>
          </a:pPr>
          <a:r>
            <a:rPr lang="da-DK" sz="1000">
              <a:latin typeface="+mn-lt"/>
            </a:rPr>
            <a:t>Afbrydelig:</a:t>
          </a:r>
          <a:r>
            <a:rPr lang="da-DK" sz="1000"/>
            <a:t>                  0 m</a:t>
          </a:r>
          <a:r>
            <a:rPr lang="da-DK" sz="1000" baseline="30000"/>
            <a:t>3</a:t>
          </a:r>
          <a:r>
            <a:rPr lang="da-DK" sz="1000"/>
            <a:t>/h</a:t>
          </a:r>
          <a:endParaRPr lang="da-DK" sz="1000">
            <a:latin typeface="+mn-lt"/>
          </a:endParaRPr>
        </a:p>
      </xdr:txBody>
    </xdr:sp>
    <xdr:clientData/>
  </xdr:twoCellAnchor>
  <xdr:twoCellAnchor>
    <xdr:from>
      <xdr:col>1</xdr:col>
      <xdr:colOff>247650</xdr:colOff>
      <xdr:row>8</xdr:row>
      <xdr:rowOff>131763</xdr:rowOff>
    </xdr:from>
    <xdr:to>
      <xdr:col>4</xdr:col>
      <xdr:colOff>428625</xdr:colOff>
      <xdr:row>13</xdr:row>
      <xdr:rowOff>31306</xdr:rowOff>
    </xdr:to>
    <xdr:sp macro="" textlink="">
      <xdr:nvSpPr>
        <xdr:cNvPr id="30" name="Tekstboks 32"/>
        <xdr:cNvSpPr txBox="1"/>
      </xdr:nvSpPr>
      <xdr:spPr>
        <a:xfrm>
          <a:off x="1190625" y="1427163"/>
          <a:ext cx="2276475" cy="70916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>
          <a:spAutoFit/>
        </a:bodyPr>
        <a:lstStyle>
          <a:defPPr>
            <a:defRPr lang="da-DK"/>
          </a:defPPr>
          <a:lvl1pPr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1pPr>
          <a:lvl2pPr marL="4572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2pPr>
          <a:lvl3pPr marL="9144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3pPr>
          <a:lvl4pPr marL="13716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4pPr>
          <a:lvl5pPr marL="18288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>
            <a:lnSpc>
              <a:spcPts val="500"/>
            </a:lnSpc>
            <a:buFont typeface="Wingdings" pitchFamily="2" charset="2"/>
            <a:buNone/>
            <a:defRPr/>
          </a:pPr>
          <a:r>
            <a:rPr lang="da-DK" sz="1000" b="1">
              <a:solidFill>
                <a:srgbClr val="00B050"/>
              </a:solidFill>
              <a:latin typeface="+mn-lt"/>
            </a:rPr>
            <a:t>Entry</a:t>
          </a:r>
          <a:r>
            <a:rPr lang="da-DK" sz="1000" b="1">
              <a:latin typeface="+mn-lt"/>
            </a:rPr>
            <a:t> Lager (udtræk)</a:t>
          </a:r>
        </a:p>
        <a:p>
          <a:pPr>
            <a:lnSpc>
              <a:spcPts val="2200"/>
            </a:lnSpc>
            <a:buFont typeface="Wingdings" pitchFamily="2" charset="2"/>
            <a:buNone/>
            <a:defRPr/>
          </a:pPr>
          <a:r>
            <a:rPr lang="da-DK" sz="1000">
              <a:latin typeface="+mn-lt"/>
            </a:rPr>
            <a:t>Uafbrydelig: 736.529 </a:t>
          </a:r>
          <a:r>
            <a:rPr lang="da-DK" sz="1000"/>
            <a:t>m</a:t>
          </a:r>
          <a:r>
            <a:rPr lang="da-DK" sz="1000" baseline="30000"/>
            <a:t>3</a:t>
          </a:r>
          <a:r>
            <a:rPr lang="da-DK" sz="1000"/>
            <a:t>/h</a:t>
          </a:r>
        </a:p>
        <a:p>
          <a:pPr>
            <a:lnSpc>
              <a:spcPts val="1600"/>
            </a:lnSpc>
            <a:buFont typeface="Wingdings" pitchFamily="2" charset="2"/>
            <a:buNone/>
            <a:defRPr/>
          </a:pPr>
          <a:r>
            <a:rPr lang="da-DK" sz="1000">
              <a:latin typeface="+mn-lt"/>
            </a:rPr>
            <a:t>Afbrydelig :</a:t>
          </a:r>
          <a:r>
            <a:rPr lang="da-DK" sz="1000"/>
            <a:t>               - m</a:t>
          </a:r>
          <a:r>
            <a:rPr lang="da-DK" sz="1000" baseline="30000"/>
            <a:t>3</a:t>
          </a:r>
          <a:r>
            <a:rPr lang="da-DK" sz="1000"/>
            <a:t>/h</a:t>
          </a:r>
          <a:endParaRPr lang="da-DK" sz="1000">
            <a:latin typeface="+mn-lt"/>
          </a:endParaRPr>
        </a:p>
      </xdr:txBody>
    </xdr:sp>
    <xdr:clientData/>
  </xdr:twoCellAnchor>
  <xdr:twoCellAnchor>
    <xdr:from>
      <xdr:col>1</xdr:col>
      <xdr:colOff>247650</xdr:colOff>
      <xdr:row>13</xdr:row>
      <xdr:rowOff>101600</xdr:rowOff>
    </xdr:from>
    <xdr:to>
      <xdr:col>4</xdr:col>
      <xdr:colOff>428625</xdr:colOff>
      <xdr:row>18</xdr:row>
      <xdr:rowOff>1143</xdr:rowOff>
    </xdr:to>
    <xdr:sp macro="" textlink="">
      <xdr:nvSpPr>
        <xdr:cNvPr id="31" name="Tekstboks 33"/>
        <xdr:cNvSpPr txBox="1"/>
      </xdr:nvSpPr>
      <xdr:spPr>
        <a:xfrm>
          <a:off x="1190625" y="2206625"/>
          <a:ext cx="2276475" cy="70916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>
          <a:spAutoFit/>
        </a:bodyPr>
        <a:lstStyle>
          <a:defPPr>
            <a:defRPr lang="da-DK"/>
          </a:defPPr>
          <a:lvl1pPr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1pPr>
          <a:lvl2pPr marL="4572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2pPr>
          <a:lvl3pPr marL="9144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3pPr>
          <a:lvl4pPr marL="13716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4pPr>
          <a:lvl5pPr marL="18288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>
            <a:lnSpc>
              <a:spcPts val="500"/>
            </a:lnSpc>
            <a:buFont typeface="Wingdings" pitchFamily="2" charset="2"/>
            <a:buNone/>
            <a:defRPr/>
          </a:pPr>
          <a:r>
            <a:rPr lang="da-DK" sz="1000" b="1">
              <a:solidFill>
                <a:srgbClr val="FF0000"/>
              </a:solidFill>
              <a:latin typeface="+mn-lt"/>
            </a:rPr>
            <a:t>Exit</a:t>
          </a:r>
          <a:r>
            <a:rPr lang="da-DK" sz="1000" b="1">
              <a:solidFill>
                <a:srgbClr val="00B050"/>
              </a:solidFill>
              <a:latin typeface="+mn-lt"/>
            </a:rPr>
            <a:t> </a:t>
          </a:r>
          <a:r>
            <a:rPr lang="da-DK" sz="1000" b="1">
              <a:latin typeface="+mn-lt"/>
            </a:rPr>
            <a:t>Lager (injektion)</a:t>
          </a:r>
        </a:p>
        <a:p>
          <a:pPr>
            <a:lnSpc>
              <a:spcPts val="2200"/>
            </a:lnSpc>
            <a:buFont typeface="Wingdings" pitchFamily="2" charset="2"/>
            <a:buNone/>
            <a:defRPr/>
          </a:pPr>
          <a:r>
            <a:rPr lang="da-DK" sz="1000">
              <a:latin typeface="+mn-lt"/>
            </a:rPr>
            <a:t>Uafbrydelig:  252.479 </a:t>
          </a:r>
          <a:r>
            <a:rPr lang="da-DK" sz="1000"/>
            <a:t>m</a:t>
          </a:r>
          <a:r>
            <a:rPr lang="da-DK" sz="1000" baseline="30000"/>
            <a:t>3</a:t>
          </a:r>
          <a:r>
            <a:rPr lang="da-DK" sz="1000"/>
            <a:t>/h</a:t>
          </a:r>
        </a:p>
        <a:p>
          <a:pPr>
            <a:lnSpc>
              <a:spcPts val="1600"/>
            </a:lnSpc>
            <a:buFont typeface="Wingdings" pitchFamily="2" charset="2"/>
            <a:buNone/>
            <a:defRPr/>
          </a:pPr>
          <a:r>
            <a:rPr lang="da-DK" sz="1000">
              <a:latin typeface="+mn-lt"/>
            </a:rPr>
            <a:t>Afbrydelig :   </a:t>
          </a:r>
          <a:r>
            <a:rPr lang="da-DK" sz="1000"/>
            <a:t>134.341 m</a:t>
          </a:r>
          <a:r>
            <a:rPr lang="da-DK" sz="1000" baseline="30000"/>
            <a:t>3</a:t>
          </a:r>
          <a:r>
            <a:rPr lang="da-DK" sz="1000"/>
            <a:t>/h</a:t>
          </a:r>
          <a:endParaRPr lang="da-DK" sz="1000">
            <a:latin typeface="+mn-lt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809625</xdr:colOff>
      <xdr:row>19</xdr:row>
      <xdr:rowOff>161925</xdr:rowOff>
    </xdr:from>
    <xdr:to>
      <xdr:col>12</xdr:col>
      <xdr:colOff>276225</xdr:colOff>
      <xdr:row>43</xdr:row>
      <xdr:rowOff>133350</xdr:rowOff>
    </xdr:to>
    <xdr:graphicFrame macro="">
      <xdr:nvGraphicFramePr>
        <xdr:cNvPr id="189655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2:B20"/>
  <sheetViews>
    <sheetView tabSelected="1" workbookViewId="0"/>
  </sheetViews>
  <sheetFormatPr defaultColWidth="9.109375" defaultRowHeight="13.2" x14ac:dyDescent="0.25"/>
  <cols>
    <col min="1" max="1" width="9.109375" style="139"/>
    <col min="2" max="2" width="64.5546875" style="139" bestFit="1" customWidth="1"/>
    <col min="3" max="16384" width="9.109375" style="139"/>
  </cols>
  <sheetData>
    <row r="2" spans="1:2" ht="17.399999999999999" x14ac:dyDescent="0.3">
      <c r="A2" s="376" t="s">
        <v>133</v>
      </c>
      <c r="B2" s="376"/>
    </row>
    <row r="3" spans="1:2" ht="17.399999999999999" x14ac:dyDescent="0.3">
      <c r="A3" s="140"/>
      <c r="B3" s="140"/>
    </row>
    <row r="4" spans="1:2" ht="17.399999999999999" x14ac:dyDescent="0.3">
      <c r="A4" s="137" t="s">
        <v>101</v>
      </c>
      <c r="B4" s="138" t="s">
        <v>135</v>
      </c>
    </row>
    <row r="5" spans="1:2" ht="17.399999999999999" x14ac:dyDescent="0.3">
      <c r="A5" s="137" t="s">
        <v>102</v>
      </c>
      <c r="B5" s="138" t="s">
        <v>115</v>
      </c>
    </row>
    <row r="6" spans="1:2" ht="17.399999999999999" x14ac:dyDescent="0.3">
      <c r="A6" s="137" t="s">
        <v>103</v>
      </c>
      <c r="B6" s="138" t="s">
        <v>227</v>
      </c>
    </row>
    <row r="7" spans="1:2" ht="17.399999999999999" x14ac:dyDescent="0.3">
      <c r="A7" s="137" t="s">
        <v>104</v>
      </c>
      <c r="B7" s="138" t="s">
        <v>124</v>
      </c>
    </row>
    <row r="8" spans="1:2" ht="17.399999999999999" x14ac:dyDescent="0.3">
      <c r="A8" s="137" t="s">
        <v>105</v>
      </c>
      <c r="B8" s="138" t="s">
        <v>100</v>
      </c>
    </row>
    <row r="9" spans="1:2" ht="17.399999999999999" x14ac:dyDescent="0.3">
      <c r="A9" s="137" t="s">
        <v>106</v>
      </c>
      <c r="B9" s="138" t="s">
        <v>134</v>
      </c>
    </row>
    <row r="10" spans="1:2" ht="17.399999999999999" x14ac:dyDescent="0.3">
      <c r="A10" s="137" t="s">
        <v>107</v>
      </c>
      <c r="B10" s="138" t="s">
        <v>98</v>
      </c>
    </row>
    <row r="11" spans="1:2" ht="17.399999999999999" x14ac:dyDescent="0.3">
      <c r="A11" s="137" t="s">
        <v>108</v>
      </c>
      <c r="B11" s="138" t="s">
        <v>99</v>
      </c>
    </row>
    <row r="12" spans="1:2" ht="17.399999999999999" x14ac:dyDescent="0.3">
      <c r="A12" s="137" t="s">
        <v>109</v>
      </c>
      <c r="B12" s="138" t="s">
        <v>141</v>
      </c>
    </row>
    <row r="13" spans="1:2" ht="17.399999999999999" x14ac:dyDescent="0.3">
      <c r="A13" s="137" t="s">
        <v>110</v>
      </c>
      <c r="B13" s="138" t="s">
        <v>143</v>
      </c>
    </row>
    <row r="14" spans="1:2" ht="17.399999999999999" x14ac:dyDescent="0.3">
      <c r="A14" s="137" t="s">
        <v>111</v>
      </c>
      <c r="B14" s="138" t="s">
        <v>136</v>
      </c>
    </row>
    <row r="15" spans="1:2" ht="17.399999999999999" x14ac:dyDescent="0.3">
      <c r="A15" s="137" t="s">
        <v>140</v>
      </c>
      <c r="B15" s="138" t="s">
        <v>113</v>
      </c>
    </row>
    <row r="16" spans="1:2" ht="17.399999999999999" x14ac:dyDescent="0.3">
      <c r="A16" s="137" t="s">
        <v>142</v>
      </c>
      <c r="B16" s="138" t="s">
        <v>112</v>
      </c>
    </row>
    <row r="17" spans="1:2" ht="17.399999999999999" x14ac:dyDescent="0.3">
      <c r="A17" s="137" t="s">
        <v>144</v>
      </c>
      <c r="B17" s="138" t="s">
        <v>95</v>
      </c>
    </row>
    <row r="18" spans="1:2" ht="17.399999999999999" x14ac:dyDescent="0.3">
      <c r="A18" s="222" t="s">
        <v>290</v>
      </c>
      <c r="B18" s="138" t="s">
        <v>263</v>
      </c>
    </row>
    <row r="19" spans="1:2" ht="17.399999999999999" x14ac:dyDescent="0.3">
      <c r="A19" s="222" t="s">
        <v>236</v>
      </c>
      <c r="B19" s="138" t="s">
        <v>264</v>
      </c>
    </row>
    <row r="20" spans="1:2" ht="17.399999999999999" x14ac:dyDescent="0.3">
      <c r="A20" s="222" t="s">
        <v>237</v>
      </c>
      <c r="B20" s="138" t="s">
        <v>238</v>
      </c>
    </row>
  </sheetData>
  <mergeCells count="1">
    <mergeCell ref="A2:B2"/>
  </mergeCells>
  <phoneticPr fontId="2" type="noConversion"/>
  <hyperlinks>
    <hyperlink ref="B8" location="Elforbrug!A1" display="Elforbrug!A1"/>
    <hyperlink ref="B9" location="Effektforbrug!A1" display="Det maksimale timeforbrug for fremskrivningsårene"/>
    <hyperlink ref="B5" location="Brændselspriser!A1" display="Brændselspriser"/>
    <hyperlink ref="B6" location="'CO2 prisen'!A1" display="CO2 pris"/>
    <hyperlink ref="B7" location="Elpriser!A1" display="Elpriser for Danmark og nærmeste områder"/>
    <hyperlink ref="B10" location="'Centrale varmepumper'!A1" display="Centrale varmepumper"/>
    <hyperlink ref="B11" location="'Individ. VP &amp; Elbiler'!A1" display="Individuelle varmepumper og elbiler"/>
    <hyperlink ref="B15" location="'Kraftværker, Øst'!A1" display="Kraftværker, Østdanmark"/>
    <hyperlink ref="B16" location="'Kraftværker, Vest'!A1" display="Kraftværker, Vestdanmark"/>
    <hyperlink ref="B17" location="Udlandsforbindelser!A1" display="Udlandsforbindelser"/>
    <hyperlink ref="B4" location="'Økonomisk fremskrivning'!A1" display="Økonomiske nøgletal"/>
    <hyperlink ref="B14" location="Solceller!A1" display="Solceller"/>
    <hyperlink ref="B12" location="Elkedler!A1" display="Elkedler"/>
    <hyperlink ref="B13" location="Vindkapacitet!A1" display="Vindkapacitet på land og hav"/>
    <hyperlink ref="B19" location="'Gasdata - forbindelser'!A1" display="Gasdata, forbindelser"/>
    <hyperlink ref="B20" location="Fjernvarmeforbruget!A1" display="Fjernvarmeforbrug"/>
    <hyperlink ref="B18" location="'Gasdata - forbrug og produktion'!A1" display="Gasdata, forbrug og produktion"/>
  </hyperlinks>
  <pageMargins left="0.75" right="0.75" top="1" bottom="1" header="0" footer="0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>
    <tabColor theme="5" tint="0.39997558519241921"/>
  </sheetPr>
  <dimension ref="A1:R53"/>
  <sheetViews>
    <sheetView workbookViewId="0"/>
  </sheetViews>
  <sheetFormatPr defaultRowHeight="13.2" outlineLevelCol="1" x14ac:dyDescent="0.25"/>
  <cols>
    <col min="2" max="2" width="11.44140625" customWidth="1"/>
    <col min="3" max="5" width="0" hidden="1" customWidth="1" outlineLevel="1"/>
    <col min="6" max="6" width="9.109375" collapsed="1"/>
    <col min="15" max="15" width="37.88671875" customWidth="1"/>
    <col min="16" max="16" width="28.5546875" customWidth="1"/>
  </cols>
  <sheetData>
    <row r="1" spans="1:18" x14ac:dyDescent="0.25">
      <c r="A1" s="155" t="s">
        <v>232</v>
      </c>
      <c r="G1" s="156" t="s">
        <v>133</v>
      </c>
    </row>
    <row r="3" spans="1:18" x14ac:dyDescent="0.25">
      <c r="B3" s="155" t="s">
        <v>215</v>
      </c>
    </row>
    <row r="4" spans="1:18" ht="22.8" x14ac:dyDescent="0.25">
      <c r="B4" s="229" t="s">
        <v>0</v>
      </c>
      <c r="C4" s="223" t="s">
        <v>211</v>
      </c>
      <c r="D4" s="223" t="s">
        <v>212</v>
      </c>
      <c r="E4" s="224" t="s">
        <v>213</v>
      </c>
      <c r="F4" s="227" t="s">
        <v>214</v>
      </c>
      <c r="G4" s="227">
        <v>2014</v>
      </c>
      <c r="H4" s="227">
        <v>2015</v>
      </c>
      <c r="I4" s="227">
        <v>2016</v>
      </c>
      <c r="J4" s="227">
        <v>2017</v>
      </c>
      <c r="K4" s="227">
        <v>2018</v>
      </c>
      <c r="L4" s="227">
        <v>2019</v>
      </c>
      <c r="M4" s="224" t="s">
        <v>137</v>
      </c>
    </row>
    <row r="5" spans="1:18" ht="22.8" x14ac:dyDescent="0.25">
      <c r="B5" s="229" t="s">
        <v>156</v>
      </c>
      <c r="C5" s="225">
        <v>85</v>
      </c>
      <c r="D5" s="225">
        <v>160</v>
      </c>
      <c r="E5" s="226">
        <v>223</v>
      </c>
      <c r="F5" s="228">
        <v>354</v>
      </c>
      <c r="G5" s="228">
        <v>400</v>
      </c>
      <c r="H5" s="228">
        <v>450</v>
      </c>
      <c r="I5" s="228">
        <v>480</v>
      </c>
      <c r="J5" s="228">
        <v>500</v>
      </c>
      <c r="K5" s="228">
        <v>520</v>
      </c>
      <c r="L5" s="228">
        <v>540</v>
      </c>
      <c r="M5" s="226">
        <v>550</v>
      </c>
    </row>
    <row r="6" spans="1:18" x14ac:dyDescent="0.25">
      <c r="B6" s="155" t="s">
        <v>216</v>
      </c>
    </row>
    <row r="7" spans="1:18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8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8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8" ht="12.75" customHeight="1" x14ac:dyDescent="0.25">
      <c r="B10" s="414"/>
      <c r="C10" s="414"/>
      <c r="D10" s="3"/>
      <c r="E10" s="218"/>
      <c r="F10" s="153"/>
      <c r="G10" s="153"/>
      <c r="H10" s="153"/>
      <c r="I10" s="153"/>
      <c r="J10" s="153"/>
      <c r="K10" s="153"/>
      <c r="L10" s="153"/>
      <c r="M10" s="152"/>
    </row>
    <row r="11" spans="1:18" ht="12.75" customHeight="1" x14ac:dyDescent="0.25">
      <c r="B11" s="414"/>
      <c r="C11" s="414"/>
      <c r="D11" s="3"/>
      <c r="E11" s="218"/>
      <c r="F11" s="153"/>
      <c r="G11" s="153"/>
      <c r="H11" s="153"/>
      <c r="I11" s="153"/>
      <c r="J11" s="153"/>
      <c r="K11" s="153"/>
      <c r="L11" s="153"/>
      <c r="M11" s="152"/>
    </row>
    <row r="12" spans="1:18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8" ht="12.75" customHeight="1" x14ac:dyDescent="0.25">
      <c r="B13" s="414"/>
      <c r="C13" s="414"/>
      <c r="D13" s="3"/>
      <c r="E13" s="3"/>
      <c r="F13" s="153"/>
      <c r="G13" s="153"/>
      <c r="H13" s="153"/>
      <c r="I13" s="153"/>
      <c r="J13" s="153"/>
      <c r="K13" s="3"/>
      <c r="L13" s="3"/>
    </row>
    <row r="14" spans="1:18" ht="15.75" customHeight="1" x14ac:dyDescent="0.25">
      <c r="B14" s="414"/>
      <c r="C14" s="414"/>
      <c r="D14" s="3"/>
      <c r="E14" s="3"/>
      <c r="F14" s="153"/>
      <c r="G14" s="153"/>
      <c r="H14" s="153"/>
      <c r="I14" s="153"/>
      <c r="J14" s="153"/>
      <c r="K14" s="3"/>
      <c r="L14" s="3"/>
    </row>
    <row r="15" spans="1:18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N15" s="3"/>
      <c r="O15" s="3"/>
      <c r="P15" s="3"/>
      <c r="Q15" s="3"/>
      <c r="R15" s="3"/>
    </row>
    <row r="16" spans="1:18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N16" s="3"/>
      <c r="O16" s="3"/>
      <c r="P16" s="3"/>
      <c r="Q16" s="3"/>
      <c r="R16" s="3"/>
    </row>
    <row r="17" spans="2:18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3"/>
      <c r="O17" s="3"/>
      <c r="P17" s="153"/>
      <c r="Q17" s="3"/>
      <c r="R17" s="3"/>
    </row>
    <row r="18" spans="2:18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N18" s="3"/>
      <c r="O18" s="3"/>
      <c r="P18" s="153"/>
      <c r="Q18" s="3"/>
      <c r="R18" s="3"/>
    </row>
    <row r="19" spans="2:18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N19" s="3"/>
      <c r="O19" s="3"/>
      <c r="P19" s="153"/>
      <c r="Q19" s="3"/>
      <c r="R19" s="3"/>
    </row>
    <row r="20" spans="2:18" x14ac:dyDescent="0.25">
      <c r="N20" s="3"/>
      <c r="O20" s="3"/>
      <c r="P20" s="3"/>
      <c r="Q20" s="3"/>
      <c r="R20" s="3"/>
    </row>
    <row r="21" spans="2:18" x14ac:dyDescent="0.25">
      <c r="N21" s="3"/>
      <c r="O21" s="3"/>
      <c r="P21" s="3"/>
      <c r="Q21" s="3"/>
      <c r="R21" s="3"/>
    </row>
    <row r="22" spans="2:18" x14ac:dyDescent="0.25">
      <c r="N22" s="3"/>
      <c r="O22" s="3"/>
      <c r="P22" s="3"/>
      <c r="Q22" s="3"/>
      <c r="R22" s="3"/>
    </row>
    <row r="23" spans="2:18" x14ac:dyDescent="0.25">
      <c r="N23" s="3"/>
      <c r="O23" s="3"/>
      <c r="P23" s="3"/>
      <c r="Q23" s="3"/>
      <c r="R23" s="3"/>
    </row>
    <row r="24" spans="2:18" x14ac:dyDescent="0.25">
      <c r="N24" s="3"/>
      <c r="O24" s="112"/>
      <c r="P24" s="112"/>
      <c r="Q24" s="3"/>
      <c r="R24" s="3"/>
    </row>
    <row r="25" spans="2:18" x14ac:dyDescent="0.25">
      <c r="N25" s="3"/>
      <c r="O25" s="112"/>
      <c r="P25" s="112"/>
      <c r="Q25" s="3"/>
      <c r="R25" s="3"/>
    </row>
    <row r="26" spans="2:18" x14ac:dyDescent="0.25">
      <c r="N26" s="3"/>
      <c r="O26" s="112"/>
      <c r="P26" s="112"/>
      <c r="Q26" s="3"/>
      <c r="R26" s="3"/>
    </row>
    <row r="27" spans="2:18" x14ac:dyDescent="0.25">
      <c r="N27" s="3"/>
      <c r="O27" s="112"/>
      <c r="P27" s="112"/>
      <c r="Q27" s="3"/>
      <c r="R27" s="3"/>
    </row>
    <row r="28" spans="2:18" x14ac:dyDescent="0.25">
      <c r="N28" s="3"/>
      <c r="O28" s="112"/>
      <c r="P28" s="212"/>
      <c r="Q28" s="3"/>
      <c r="R28" s="3"/>
    </row>
    <row r="29" spans="2:18" x14ac:dyDescent="0.25">
      <c r="N29" s="3"/>
      <c r="O29" s="112"/>
      <c r="P29" s="112"/>
      <c r="Q29" s="3"/>
      <c r="R29" s="3"/>
    </row>
    <row r="30" spans="2:18" x14ac:dyDescent="0.25">
      <c r="N30" s="3"/>
      <c r="O30" s="112"/>
      <c r="P30" s="112"/>
      <c r="Q30" s="3"/>
      <c r="R30" s="3"/>
    </row>
    <row r="31" spans="2:18" x14ac:dyDescent="0.25">
      <c r="N31" s="3"/>
      <c r="O31" s="112"/>
      <c r="P31" s="212"/>
      <c r="Q31" s="3"/>
      <c r="R31" s="3"/>
    </row>
    <row r="32" spans="2:18" x14ac:dyDescent="0.25">
      <c r="N32" s="3"/>
      <c r="O32" s="112"/>
      <c r="P32" s="112"/>
      <c r="Q32" s="3"/>
      <c r="R32" s="3"/>
    </row>
    <row r="33" spans="14:18" x14ac:dyDescent="0.25">
      <c r="N33" s="3"/>
      <c r="O33" s="112"/>
      <c r="P33" s="112"/>
      <c r="Q33" s="3"/>
      <c r="R33" s="3"/>
    </row>
    <row r="34" spans="14:18" x14ac:dyDescent="0.25">
      <c r="N34" s="3"/>
      <c r="O34" s="112"/>
      <c r="P34" s="112"/>
      <c r="Q34" s="3"/>
      <c r="R34" s="3"/>
    </row>
    <row r="35" spans="14:18" x14ac:dyDescent="0.25">
      <c r="N35" s="3"/>
      <c r="O35" s="112"/>
      <c r="P35" s="112"/>
      <c r="Q35" s="3"/>
      <c r="R35" s="3"/>
    </row>
    <row r="36" spans="14:18" x14ac:dyDescent="0.25">
      <c r="N36" s="3"/>
      <c r="O36" s="112"/>
      <c r="P36" s="112"/>
      <c r="Q36" s="3"/>
      <c r="R36" s="3"/>
    </row>
    <row r="37" spans="14:18" x14ac:dyDescent="0.25">
      <c r="N37" s="3"/>
      <c r="O37" s="3"/>
      <c r="P37" s="3"/>
      <c r="Q37" s="3"/>
      <c r="R37" s="3"/>
    </row>
    <row r="38" spans="14:18" x14ac:dyDescent="0.25">
      <c r="N38" s="3"/>
      <c r="O38" s="3"/>
      <c r="P38" s="3"/>
      <c r="Q38" s="3"/>
      <c r="R38" s="3"/>
    </row>
    <row r="40" spans="14:18" x14ac:dyDescent="0.25">
      <c r="O40" s="167"/>
      <c r="P40" s="55"/>
      <c r="Q40" s="55"/>
    </row>
    <row r="41" spans="14:18" x14ac:dyDescent="0.25">
      <c r="O41" s="55"/>
      <c r="P41" s="55"/>
      <c r="Q41" s="55"/>
    </row>
    <row r="42" spans="14:18" x14ac:dyDescent="0.25">
      <c r="O42" s="42"/>
      <c r="P42" s="42"/>
      <c r="Q42" s="55"/>
    </row>
    <row r="43" spans="14:18" x14ac:dyDescent="0.25">
      <c r="O43" s="42"/>
      <c r="P43" s="42"/>
      <c r="Q43" s="55"/>
    </row>
    <row r="44" spans="14:18" x14ac:dyDescent="0.25">
      <c r="O44" s="42"/>
      <c r="P44" s="42"/>
      <c r="Q44" s="55"/>
    </row>
    <row r="45" spans="14:18" x14ac:dyDescent="0.25">
      <c r="O45" s="42"/>
      <c r="P45" s="42"/>
      <c r="Q45" s="55"/>
    </row>
    <row r="46" spans="14:18" x14ac:dyDescent="0.25">
      <c r="O46" s="42"/>
      <c r="P46" s="42"/>
      <c r="Q46" s="55"/>
    </row>
    <row r="47" spans="14:18" x14ac:dyDescent="0.25">
      <c r="O47" s="42"/>
      <c r="P47" s="42"/>
      <c r="Q47" s="55"/>
    </row>
    <row r="48" spans="14:18" x14ac:dyDescent="0.25">
      <c r="O48" s="42"/>
      <c r="P48" s="42"/>
      <c r="Q48" s="55"/>
    </row>
    <row r="49" spans="15:17" x14ac:dyDescent="0.25">
      <c r="O49" s="42"/>
      <c r="P49" s="213"/>
      <c r="Q49" s="55"/>
    </row>
    <row r="50" spans="15:17" x14ac:dyDescent="0.25">
      <c r="O50" s="42"/>
      <c r="P50" s="42"/>
      <c r="Q50" s="55"/>
    </row>
    <row r="51" spans="15:17" x14ac:dyDescent="0.25">
      <c r="O51" s="55"/>
      <c r="P51" s="55"/>
      <c r="Q51" s="55"/>
    </row>
    <row r="52" spans="15:17" x14ac:dyDescent="0.25">
      <c r="O52" s="55"/>
      <c r="P52" s="55"/>
      <c r="Q52" s="55"/>
    </row>
    <row r="53" spans="15:17" x14ac:dyDescent="0.25">
      <c r="O53" s="55"/>
      <c r="P53" s="55"/>
      <c r="Q53" s="55"/>
    </row>
  </sheetData>
  <mergeCells count="2">
    <mergeCell ref="B13:C14"/>
    <mergeCell ref="B10:C11"/>
  </mergeCells>
  <phoneticPr fontId="2" type="noConversion"/>
  <hyperlinks>
    <hyperlink ref="G1" location="Indholdfortegnelse!A1" display="Indholdsfortegnelse"/>
  </hyperlink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>
    <tabColor theme="9" tint="0.39997558519241921"/>
  </sheetPr>
  <dimension ref="A1:AA79"/>
  <sheetViews>
    <sheetView workbookViewId="0">
      <selection activeCell="Q12" sqref="Q12"/>
    </sheetView>
  </sheetViews>
  <sheetFormatPr defaultRowHeight="13.2" x14ac:dyDescent="0.25"/>
  <cols>
    <col min="1" max="1" width="12.88671875" customWidth="1"/>
    <col min="2" max="2" width="18.6640625" bestFit="1" customWidth="1"/>
    <col min="3" max="12" width="7" style="155" customWidth="1"/>
    <col min="13" max="13" width="6.5546875" style="155" bestFit="1" customWidth="1"/>
    <col min="14" max="14" width="6.5546875" bestFit="1" customWidth="1"/>
    <col min="15" max="15" width="7.33203125" customWidth="1"/>
    <col min="16" max="26" width="6.5546875" bestFit="1" customWidth="1"/>
  </cols>
  <sheetData>
    <row r="1" spans="1:26" x14ac:dyDescent="0.25">
      <c r="A1" t="s">
        <v>143</v>
      </c>
      <c r="E1" s="156" t="s">
        <v>133</v>
      </c>
    </row>
    <row r="5" spans="1:26" x14ac:dyDescent="0.25">
      <c r="B5" s="237" t="s">
        <v>226</v>
      </c>
      <c r="C5" s="238">
        <v>2013</v>
      </c>
      <c r="D5" s="238">
        <v>2014</v>
      </c>
      <c r="E5" s="238">
        <v>2015</v>
      </c>
      <c r="F5" s="238">
        <v>2016</v>
      </c>
      <c r="G5" s="238">
        <v>2017</v>
      </c>
      <c r="H5" s="238">
        <v>2018</v>
      </c>
      <c r="I5" s="238">
        <v>2019</v>
      </c>
      <c r="J5" s="238">
        <v>2020</v>
      </c>
      <c r="K5" s="239">
        <v>2021</v>
      </c>
      <c r="L5" s="238">
        <v>2022</v>
      </c>
      <c r="M5" s="238">
        <v>2023</v>
      </c>
      <c r="N5" s="239">
        <v>2024</v>
      </c>
      <c r="O5" s="238">
        <v>2025</v>
      </c>
      <c r="P5" s="238">
        <v>2026</v>
      </c>
      <c r="Q5" s="238">
        <v>2027</v>
      </c>
      <c r="R5" s="238">
        <v>2028</v>
      </c>
      <c r="S5" s="238">
        <v>2029</v>
      </c>
      <c r="T5" s="238">
        <v>2030</v>
      </c>
      <c r="U5" s="239">
        <v>2031</v>
      </c>
      <c r="V5" s="239">
        <v>2032</v>
      </c>
      <c r="W5" s="239">
        <v>2033</v>
      </c>
      <c r="X5" s="239">
        <v>2034</v>
      </c>
      <c r="Y5" s="239">
        <v>2035</v>
      </c>
      <c r="Z5" s="239">
        <v>2036</v>
      </c>
    </row>
    <row r="6" spans="1:26" x14ac:dyDescent="0.25">
      <c r="B6" s="240" t="s">
        <v>167</v>
      </c>
      <c r="C6" s="241"/>
      <c r="D6" s="241"/>
      <c r="E6" s="241"/>
      <c r="F6" s="241"/>
      <c r="G6" s="241"/>
      <c r="H6" s="241"/>
      <c r="I6" s="241"/>
      <c r="J6" s="241"/>
      <c r="K6" s="241"/>
      <c r="L6" s="242"/>
      <c r="M6" s="241"/>
      <c r="N6" s="242"/>
      <c r="O6" s="241"/>
      <c r="P6" s="241"/>
      <c r="Q6" s="241"/>
      <c r="R6" s="241"/>
      <c r="S6" s="241"/>
      <c r="T6" s="241"/>
      <c r="U6" s="241"/>
      <c r="V6" s="242"/>
      <c r="W6" s="242"/>
      <c r="X6" s="242"/>
      <c r="Y6" s="242"/>
      <c r="Z6" s="242"/>
    </row>
    <row r="7" spans="1:26" x14ac:dyDescent="0.25">
      <c r="B7" s="243" t="s">
        <v>148</v>
      </c>
      <c r="C7" s="244">
        <v>372.6</v>
      </c>
      <c r="D7" s="244">
        <v>372.6</v>
      </c>
      <c r="E7" s="244">
        <v>372.6</v>
      </c>
      <c r="F7" s="244">
        <v>372.6</v>
      </c>
      <c r="G7" s="244">
        <v>372.6</v>
      </c>
      <c r="H7" s="244">
        <v>372.6</v>
      </c>
      <c r="I7" s="244">
        <v>372.6</v>
      </c>
      <c r="J7" s="244">
        <v>372.6</v>
      </c>
      <c r="K7" s="244">
        <v>372.6</v>
      </c>
      <c r="L7" s="245">
        <v>372.6</v>
      </c>
      <c r="M7" s="244">
        <v>372.6</v>
      </c>
      <c r="N7" s="245">
        <v>372.6</v>
      </c>
      <c r="O7" s="244">
        <v>372.6</v>
      </c>
      <c r="P7" s="244">
        <v>372.6</v>
      </c>
      <c r="Q7" s="244">
        <v>372.6</v>
      </c>
      <c r="R7" s="244">
        <v>372.6</v>
      </c>
      <c r="S7" s="244">
        <v>372.6</v>
      </c>
      <c r="T7" s="244">
        <v>372.6</v>
      </c>
      <c r="U7" s="244">
        <v>372.6</v>
      </c>
      <c r="V7" s="244">
        <v>372.6</v>
      </c>
      <c r="W7" s="244">
        <v>372.6</v>
      </c>
      <c r="X7" s="244">
        <v>372.6</v>
      </c>
      <c r="Y7" s="244">
        <v>372.6</v>
      </c>
      <c r="Z7" s="245">
        <v>372.6</v>
      </c>
    </row>
    <row r="8" spans="1:26" x14ac:dyDescent="0.25">
      <c r="B8" s="243" t="s">
        <v>149</v>
      </c>
      <c r="C8" s="244">
        <v>369.3</v>
      </c>
      <c r="D8" s="244">
        <v>369.3</v>
      </c>
      <c r="E8" s="244">
        <v>369.3</v>
      </c>
      <c r="F8" s="244">
        <v>369.3</v>
      </c>
      <c r="G8" s="244">
        <v>369.3</v>
      </c>
      <c r="H8" s="244">
        <v>569.29999999999995</v>
      </c>
      <c r="I8" s="244">
        <v>769.3</v>
      </c>
      <c r="J8" s="244">
        <v>769.3</v>
      </c>
      <c r="K8" s="244">
        <v>769.3</v>
      </c>
      <c r="L8" s="245">
        <v>769.3</v>
      </c>
      <c r="M8" s="244">
        <v>769.3</v>
      </c>
      <c r="N8" s="245">
        <v>969.3</v>
      </c>
      <c r="O8" s="244">
        <v>1169.3</v>
      </c>
      <c r="P8" s="244">
        <v>1169.3</v>
      </c>
      <c r="Q8" s="244">
        <v>1169.3</v>
      </c>
      <c r="R8" s="244">
        <v>1169.3</v>
      </c>
      <c r="S8" s="244">
        <v>1169.3</v>
      </c>
      <c r="T8" s="244">
        <v>1169.3</v>
      </c>
      <c r="U8" s="244">
        <v>1169.3</v>
      </c>
      <c r="V8" s="244">
        <v>1169.3</v>
      </c>
      <c r="W8" s="244">
        <v>1169.3</v>
      </c>
      <c r="X8" s="244">
        <v>1169.3</v>
      </c>
      <c r="Y8" s="244">
        <v>1369.3</v>
      </c>
      <c r="Z8" s="245">
        <v>1369.3</v>
      </c>
    </row>
    <row r="9" spans="1:26" x14ac:dyDescent="0.25">
      <c r="B9" s="243" t="s">
        <v>150</v>
      </c>
      <c r="C9" s="244">
        <v>40</v>
      </c>
      <c r="D9" s="244">
        <v>399.6</v>
      </c>
      <c r="E9" s="244">
        <v>399.6</v>
      </c>
      <c r="F9" s="244">
        <v>399.6</v>
      </c>
      <c r="G9" s="244">
        <v>399.6</v>
      </c>
      <c r="H9" s="244">
        <v>399.6</v>
      </c>
      <c r="I9" s="244">
        <v>399.6</v>
      </c>
      <c r="J9" s="244">
        <v>399.6</v>
      </c>
      <c r="K9" s="244">
        <v>399.6</v>
      </c>
      <c r="L9" s="245">
        <v>399.6</v>
      </c>
      <c r="M9" s="244">
        <v>399.6</v>
      </c>
      <c r="N9" s="245">
        <v>399.6</v>
      </c>
      <c r="O9" s="244">
        <v>399.6</v>
      </c>
      <c r="P9" s="244">
        <v>399.6</v>
      </c>
      <c r="Q9" s="244">
        <v>399.6</v>
      </c>
      <c r="R9" s="244">
        <v>399.6</v>
      </c>
      <c r="S9" s="244">
        <v>399.6</v>
      </c>
      <c r="T9" s="244">
        <v>399.6</v>
      </c>
      <c r="U9" s="244">
        <v>399.6</v>
      </c>
      <c r="V9" s="244">
        <v>399.6</v>
      </c>
      <c r="W9" s="244">
        <v>399.6</v>
      </c>
      <c r="X9" s="244">
        <v>399.6</v>
      </c>
      <c r="Y9" s="244">
        <v>399.6</v>
      </c>
      <c r="Z9" s="245">
        <v>399.6</v>
      </c>
    </row>
    <row r="10" spans="1:26" x14ac:dyDescent="0.25">
      <c r="B10" s="243" t="s">
        <v>151</v>
      </c>
      <c r="C10" s="246">
        <v>0</v>
      </c>
      <c r="D10" s="246">
        <v>0</v>
      </c>
      <c r="E10" s="246">
        <v>0</v>
      </c>
      <c r="F10" s="246">
        <v>0</v>
      </c>
      <c r="G10" s="246">
        <v>0</v>
      </c>
      <c r="H10" s="246">
        <v>0</v>
      </c>
      <c r="I10" s="244">
        <v>200</v>
      </c>
      <c r="J10" s="244">
        <v>600</v>
      </c>
      <c r="K10" s="244">
        <v>600</v>
      </c>
      <c r="L10" s="245">
        <v>600</v>
      </c>
      <c r="M10" s="244">
        <v>600</v>
      </c>
      <c r="N10" s="245">
        <v>600</v>
      </c>
      <c r="O10" s="244">
        <v>600</v>
      </c>
      <c r="P10" s="244">
        <v>600</v>
      </c>
      <c r="Q10" s="244">
        <v>600</v>
      </c>
      <c r="R10" s="244">
        <v>600</v>
      </c>
      <c r="S10" s="244">
        <v>600</v>
      </c>
      <c r="T10" s="244">
        <v>600</v>
      </c>
      <c r="U10" s="244">
        <v>600</v>
      </c>
      <c r="V10" s="244">
        <v>600</v>
      </c>
      <c r="W10" s="244">
        <v>600</v>
      </c>
      <c r="X10" s="244">
        <v>600</v>
      </c>
      <c r="Y10" s="244">
        <v>600</v>
      </c>
      <c r="Z10" s="245">
        <v>600</v>
      </c>
    </row>
    <row r="11" spans="1:26" x14ac:dyDescent="0.25">
      <c r="B11" s="243" t="s">
        <v>152</v>
      </c>
      <c r="C11" s="246">
        <v>0</v>
      </c>
      <c r="D11" s="246">
        <v>0</v>
      </c>
      <c r="E11" s="246">
        <v>0</v>
      </c>
      <c r="F11" s="246">
        <v>0</v>
      </c>
      <c r="G11" s="246">
        <v>0</v>
      </c>
      <c r="H11" s="246">
        <v>0</v>
      </c>
      <c r="I11" s="246">
        <v>0</v>
      </c>
      <c r="J11" s="246">
        <v>0</v>
      </c>
      <c r="K11" s="246">
        <v>0</v>
      </c>
      <c r="L11" s="247">
        <v>0</v>
      </c>
      <c r="M11" s="246">
        <v>0</v>
      </c>
      <c r="N11" s="247">
        <v>0</v>
      </c>
      <c r="O11" s="246">
        <v>0</v>
      </c>
      <c r="P11" s="246">
        <v>0</v>
      </c>
      <c r="Q11" s="246">
        <v>0</v>
      </c>
      <c r="R11" s="246">
        <v>0</v>
      </c>
      <c r="S11" s="246">
        <v>0</v>
      </c>
      <c r="T11" s="246">
        <v>0</v>
      </c>
      <c r="U11" s="246">
        <v>0</v>
      </c>
      <c r="V11" s="246">
        <v>0</v>
      </c>
      <c r="W11" s="246">
        <v>0</v>
      </c>
      <c r="X11" s="246">
        <v>0</v>
      </c>
      <c r="Y11" s="246">
        <v>0</v>
      </c>
      <c r="Z11" s="245">
        <v>0</v>
      </c>
    </row>
    <row r="12" spans="1:26" x14ac:dyDescent="0.25">
      <c r="B12" s="243" t="s">
        <v>153</v>
      </c>
      <c r="C12" s="246">
        <v>0</v>
      </c>
      <c r="D12" s="246">
        <v>0</v>
      </c>
      <c r="E12" s="246">
        <v>0</v>
      </c>
      <c r="F12" s="246">
        <v>0</v>
      </c>
      <c r="G12" s="246">
        <v>0</v>
      </c>
      <c r="H12" s="246">
        <v>0</v>
      </c>
      <c r="I12" s="246">
        <v>0</v>
      </c>
      <c r="J12" s="246">
        <v>0</v>
      </c>
      <c r="K12" s="246">
        <v>0</v>
      </c>
      <c r="L12" s="247">
        <v>0</v>
      </c>
      <c r="M12" s="248">
        <v>0</v>
      </c>
      <c r="N12" s="249">
        <v>0</v>
      </c>
      <c r="O12" s="244">
        <v>0</v>
      </c>
      <c r="P12" s="244">
        <v>0</v>
      </c>
      <c r="Q12" s="244">
        <v>0</v>
      </c>
      <c r="R12" s="244">
        <v>0</v>
      </c>
      <c r="S12" s="244">
        <v>0</v>
      </c>
      <c r="T12" s="244">
        <v>0</v>
      </c>
      <c r="U12" s="244">
        <v>0</v>
      </c>
      <c r="V12" s="244">
        <v>0</v>
      </c>
      <c r="W12" s="244">
        <v>0</v>
      </c>
      <c r="X12" s="244">
        <v>0</v>
      </c>
      <c r="Y12" s="244">
        <v>0</v>
      </c>
      <c r="Z12" s="245">
        <v>0</v>
      </c>
    </row>
    <row r="13" spans="1:26" x14ac:dyDescent="0.25">
      <c r="B13" s="243" t="s">
        <v>154</v>
      </c>
      <c r="C13" s="246">
        <v>0</v>
      </c>
      <c r="D13" s="246">
        <v>0</v>
      </c>
      <c r="E13" s="246">
        <v>0</v>
      </c>
      <c r="F13" s="246">
        <v>0</v>
      </c>
      <c r="G13" s="246">
        <v>0</v>
      </c>
      <c r="H13" s="246">
        <v>0</v>
      </c>
      <c r="I13" s="246">
        <v>0</v>
      </c>
      <c r="J13" s="246">
        <v>0</v>
      </c>
      <c r="K13" s="246">
        <v>0</v>
      </c>
      <c r="L13" s="247">
        <v>0</v>
      </c>
      <c r="M13" s="246">
        <v>0</v>
      </c>
      <c r="N13" s="247">
        <v>0</v>
      </c>
      <c r="O13" s="246">
        <v>0</v>
      </c>
      <c r="P13" s="246">
        <v>0</v>
      </c>
      <c r="Q13" s="244">
        <v>0</v>
      </c>
      <c r="R13" s="244">
        <v>0</v>
      </c>
      <c r="S13" s="244">
        <v>0</v>
      </c>
      <c r="T13" s="244">
        <v>200</v>
      </c>
      <c r="U13" s="244">
        <v>400</v>
      </c>
      <c r="V13" s="244">
        <v>400</v>
      </c>
      <c r="W13" s="244">
        <v>400</v>
      </c>
      <c r="X13" s="244">
        <v>400</v>
      </c>
      <c r="Y13" s="244">
        <v>400</v>
      </c>
      <c r="Z13" s="245">
        <v>400</v>
      </c>
    </row>
    <row r="14" spans="1:26" x14ac:dyDescent="0.25">
      <c r="B14" s="250" t="s">
        <v>155</v>
      </c>
      <c r="C14" s="251">
        <v>0</v>
      </c>
      <c r="D14" s="251">
        <v>0</v>
      </c>
      <c r="E14" s="251">
        <v>0</v>
      </c>
      <c r="F14" s="251">
        <v>0</v>
      </c>
      <c r="G14" s="251">
        <v>0</v>
      </c>
      <c r="H14" s="251">
        <v>0</v>
      </c>
      <c r="I14" s="251">
        <v>0</v>
      </c>
      <c r="J14" s="251">
        <v>0</v>
      </c>
      <c r="K14" s="251">
        <v>0</v>
      </c>
      <c r="L14" s="252">
        <v>0</v>
      </c>
      <c r="M14" s="251">
        <v>0</v>
      </c>
      <c r="N14" s="252">
        <v>0</v>
      </c>
      <c r="O14" s="257">
        <v>0</v>
      </c>
      <c r="P14" s="257">
        <v>200</v>
      </c>
      <c r="Q14" s="257">
        <v>400</v>
      </c>
      <c r="R14" s="257">
        <v>400</v>
      </c>
      <c r="S14" s="257">
        <v>400</v>
      </c>
      <c r="T14" s="257">
        <v>400</v>
      </c>
      <c r="U14" s="257">
        <v>400</v>
      </c>
      <c r="V14" s="257">
        <v>400</v>
      </c>
      <c r="W14" s="257">
        <v>400</v>
      </c>
      <c r="X14" s="257">
        <v>400</v>
      </c>
      <c r="Y14" s="257">
        <v>400</v>
      </c>
      <c r="Z14" s="258">
        <v>400</v>
      </c>
    </row>
    <row r="15" spans="1:26" x14ac:dyDescent="0.25">
      <c r="B15" s="253" t="s">
        <v>159</v>
      </c>
      <c r="C15" s="246"/>
      <c r="D15" s="246"/>
      <c r="E15" s="246"/>
      <c r="F15" s="246"/>
      <c r="G15" s="246"/>
      <c r="H15" s="246"/>
      <c r="I15" s="246"/>
      <c r="J15" s="246"/>
      <c r="K15" s="246"/>
      <c r="L15" s="247"/>
      <c r="M15" s="246"/>
      <c r="N15" s="247"/>
      <c r="O15" s="246"/>
      <c r="P15" s="246"/>
      <c r="Q15" s="246"/>
      <c r="R15" s="246"/>
      <c r="S15" s="246"/>
      <c r="T15" s="246"/>
      <c r="U15" s="246"/>
      <c r="V15" s="246"/>
      <c r="W15" s="246"/>
      <c r="X15" s="247"/>
      <c r="Y15" s="246"/>
      <c r="Z15" s="255"/>
    </row>
    <row r="16" spans="1:26" x14ac:dyDescent="0.25">
      <c r="B16" s="243" t="s">
        <v>9</v>
      </c>
      <c r="C16" s="244">
        <v>56</v>
      </c>
      <c r="D16" s="244">
        <v>56</v>
      </c>
      <c r="E16" s="244">
        <v>56</v>
      </c>
      <c r="F16" s="244">
        <v>56</v>
      </c>
      <c r="G16" s="244">
        <v>56</v>
      </c>
      <c r="H16" s="244">
        <v>56</v>
      </c>
      <c r="I16" s="244">
        <v>106</v>
      </c>
      <c r="J16" s="244">
        <v>306</v>
      </c>
      <c r="K16" s="244">
        <v>306</v>
      </c>
      <c r="L16" s="244">
        <v>306</v>
      </c>
      <c r="M16" s="244">
        <v>306</v>
      </c>
      <c r="N16" s="245">
        <v>306</v>
      </c>
      <c r="O16" s="244">
        <v>306</v>
      </c>
      <c r="P16" s="244">
        <v>306</v>
      </c>
      <c r="Q16" s="244">
        <v>306</v>
      </c>
      <c r="R16" s="244">
        <v>306</v>
      </c>
      <c r="S16" s="244">
        <v>306</v>
      </c>
      <c r="T16" s="244">
        <v>306</v>
      </c>
      <c r="U16" s="244">
        <v>306</v>
      </c>
      <c r="V16" s="244">
        <v>306</v>
      </c>
      <c r="W16" s="244">
        <v>306</v>
      </c>
      <c r="X16" s="244">
        <v>306</v>
      </c>
      <c r="Y16" s="244">
        <v>306</v>
      </c>
      <c r="Z16" s="245">
        <v>306</v>
      </c>
    </row>
    <row r="17" spans="1:27" x14ac:dyDescent="0.25">
      <c r="B17" s="243" t="s">
        <v>10</v>
      </c>
      <c r="C17" s="244">
        <v>74</v>
      </c>
      <c r="D17" s="244">
        <v>74</v>
      </c>
      <c r="E17" s="244">
        <v>74</v>
      </c>
      <c r="F17" s="244">
        <v>74</v>
      </c>
      <c r="G17" s="244">
        <v>74</v>
      </c>
      <c r="H17" s="244">
        <v>74</v>
      </c>
      <c r="I17" s="244">
        <v>124</v>
      </c>
      <c r="J17" s="244">
        <v>324</v>
      </c>
      <c r="K17" s="244">
        <v>324</v>
      </c>
      <c r="L17" s="244">
        <v>324</v>
      </c>
      <c r="M17" s="244">
        <v>324</v>
      </c>
      <c r="N17" s="245">
        <v>324</v>
      </c>
      <c r="O17" s="244">
        <v>324</v>
      </c>
      <c r="P17" s="244">
        <v>324</v>
      </c>
      <c r="Q17" s="244">
        <v>324</v>
      </c>
      <c r="R17" s="244">
        <v>324</v>
      </c>
      <c r="S17" s="244">
        <v>324</v>
      </c>
      <c r="T17" s="244">
        <v>324</v>
      </c>
      <c r="U17" s="244">
        <v>324</v>
      </c>
      <c r="V17" s="244">
        <v>324</v>
      </c>
      <c r="W17" s="244">
        <v>324</v>
      </c>
      <c r="X17" s="244">
        <v>324</v>
      </c>
      <c r="Y17" s="244">
        <v>324</v>
      </c>
      <c r="Z17" s="258">
        <v>324</v>
      </c>
    </row>
    <row r="18" spans="1:27" x14ac:dyDescent="0.25">
      <c r="B18" s="240" t="s">
        <v>158</v>
      </c>
      <c r="C18" s="254"/>
      <c r="D18" s="254"/>
      <c r="E18" s="254"/>
      <c r="F18" s="254"/>
      <c r="G18" s="254"/>
      <c r="H18" s="254"/>
      <c r="I18" s="254"/>
      <c r="J18" s="254"/>
      <c r="K18" s="254"/>
      <c r="L18" s="255"/>
      <c r="M18" s="254"/>
      <c r="N18" s="255"/>
      <c r="O18" s="254"/>
      <c r="P18" s="254"/>
      <c r="Q18" s="254"/>
      <c r="R18" s="254"/>
      <c r="S18" s="254"/>
      <c r="T18" s="254"/>
      <c r="U18" s="254"/>
      <c r="V18" s="254"/>
      <c r="W18" s="254"/>
      <c r="X18" s="255"/>
      <c r="Y18" s="254"/>
      <c r="Z18" s="255"/>
    </row>
    <row r="19" spans="1:27" x14ac:dyDescent="0.25">
      <c r="B19" s="253" t="s">
        <v>9</v>
      </c>
      <c r="C19" s="244">
        <v>577</v>
      </c>
      <c r="D19" s="244">
        <v>668.31444999999997</v>
      </c>
      <c r="E19" s="244">
        <v>705.57889999999998</v>
      </c>
      <c r="F19" s="244">
        <v>694.10951499999987</v>
      </c>
      <c r="G19" s="244">
        <v>689.64013</v>
      </c>
      <c r="H19" s="244">
        <v>651.07010500000001</v>
      </c>
      <c r="I19" s="244">
        <v>584.81295199999988</v>
      </c>
      <c r="J19" s="244">
        <v>501.98904949999991</v>
      </c>
      <c r="K19" s="244">
        <v>511.98904949999991</v>
      </c>
      <c r="L19" s="244">
        <v>521.98904949999996</v>
      </c>
      <c r="M19" s="244">
        <v>531.98904949999996</v>
      </c>
      <c r="N19" s="245">
        <v>541.98904949999996</v>
      </c>
      <c r="O19" s="244">
        <v>551.98904949999996</v>
      </c>
      <c r="P19" s="244">
        <v>561.98904949999996</v>
      </c>
      <c r="Q19" s="244">
        <v>571.98904949999996</v>
      </c>
      <c r="R19" s="244">
        <v>581.98904949999996</v>
      </c>
      <c r="S19" s="244">
        <v>591.98904949999996</v>
      </c>
      <c r="T19" s="244">
        <v>601.98904949999996</v>
      </c>
      <c r="U19" s="244">
        <v>601.98904949999996</v>
      </c>
      <c r="V19" s="244">
        <v>601.98904949999996</v>
      </c>
      <c r="W19" s="244">
        <v>601.98904949999985</v>
      </c>
      <c r="X19" s="244">
        <v>601.99102874999994</v>
      </c>
      <c r="Y19" s="244">
        <v>601.99102875000005</v>
      </c>
      <c r="Z19" s="245">
        <v>601.99102875000005</v>
      </c>
    </row>
    <row r="20" spans="1:27" x14ac:dyDescent="0.25">
      <c r="B20" s="243" t="s">
        <v>164</v>
      </c>
      <c r="C20" s="244">
        <v>533</v>
      </c>
      <c r="D20" s="244">
        <v>524.31444999999997</v>
      </c>
      <c r="E20" s="244">
        <v>511.57889999999998</v>
      </c>
      <c r="F20" s="244">
        <v>480.90834999999998</v>
      </c>
      <c r="G20" s="244">
        <v>460.23779999999999</v>
      </c>
      <c r="H20" s="244">
        <v>390.85204999999996</v>
      </c>
      <c r="I20" s="244">
        <v>281.91325999999992</v>
      </c>
      <c r="J20" s="244">
        <v>149.30768499999994</v>
      </c>
      <c r="K20" s="244">
        <v>113.13880499999993</v>
      </c>
      <c r="L20" s="245">
        <v>45.981374749999929</v>
      </c>
      <c r="M20" s="244">
        <v>34.373369749999924</v>
      </c>
      <c r="N20" s="245">
        <v>18.428627749999926</v>
      </c>
      <c r="O20" s="244">
        <v>11.599175249999931</v>
      </c>
      <c r="P20" s="244">
        <v>11.474862749999931</v>
      </c>
      <c r="Q20" s="244">
        <v>8.9824832499999303</v>
      </c>
      <c r="R20" s="244">
        <v>0.40492074999993122</v>
      </c>
      <c r="S20" s="248">
        <v>-1.9792500000688218E-3</v>
      </c>
      <c r="T20" s="248">
        <v>-1.9792500000688218E-3</v>
      </c>
      <c r="U20" s="248">
        <v>-1.9792500000688218E-3</v>
      </c>
      <c r="V20" s="248">
        <v>-1.9792500000688218E-3</v>
      </c>
      <c r="W20" s="248">
        <v>-1.9792500000688218E-3</v>
      </c>
      <c r="X20" s="244">
        <v>0</v>
      </c>
      <c r="Y20" s="244">
        <v>0</v>
      </c>
      <c r="Z20" s="249">
        <v>0</v>
      </c>
    </row>
    <row r="21" spans="1:27" x14ac:dyDescent="0.25">
      <c r="B21" s="243" t="s">
        <v>165</v>
      </c>
      <c r="C21" s="244">
        <v>44</v>
      </c>
      <c r="D21" s="244">
        <v>144</v>
      </c>
      <c r="E21" s="244">
        <v>194</v>
      </c>
      <c r="F21" s="244">
        <v>194</v>
      </c>
      <c r="G21" s="244">
        <v>194</v>
      </c>
      <c r="H21" s="244">
        <v>194</v>
      </c>
      <c r="I21" s="244">
        <v>194</v>
      </c>
      <c r="J21" s="244">
        <v>194</v>
      </c>
      <c r="K21" s="244">
        <v>194</v>
      </c>
      <c r="L21" s="245">
        <v>194</v>
      </c>
      <c r="M21" s="244">
        <v>194</v>
      </c>
      <c r="N21" s="245">
        <v>194</v>
      </c>
      <c r="O21" s="244">
        <v>194</v>
      </c>
      <c r="P21" s="244">
        <v>194</v>
      </c>
      <c r="Q21" s="244">
        <v>194</v>
      </c>
      <c r="R21" s="244">
        <v>194</v>
      </c>
      <c r="S21" s="244">
        <v>194</v>
      </c>
      <c r="T21" s="244">
        <v>189.36699999999999</v>
      </c>
      <c r="U21" s="244">
        <v>183.01599999999999</v>
      </c>
      <c r="V21" s="244">
        <v>141.0864</v>
      </c>
      <c r="W21" s="244">
        <v>105.81479999999999</v>
      </c>
      <c r="X21" s="244">
        <v>70.543199999999985</v>
      </c>
      <c r="Y21" s="244">
        <v>35.271599999999985</v>
      </c>
      <c r="Z21" s="245">
        <v>0</v>
      </c>
    </row>
    <row r="22" spans="1:27" x14ac:dyDescent="0.25">
      <c r="B22" s="243" t="s">
        <v>166</v>
      </c>
      <c r="C22" s="248">
        <v>0</v>
      </c>
      <c r="D22" s="248">
        <v>0</v>
      </c>
      <c r="E22" s="248">
        <v>0</v>
      </c>
      <c r="F22" s="244">
        <v>19.201165</v>
      </c>
      <c r="G22" s="244">
        <v>35.402329999999999</v>
      </c>
      <c r="H22" s="244">
        <v>66.218054999999993</v>
      </c>
      <c r="I22" s="244">
        <v>108.89969199999999</v>
      </c>
      <c r="J22" s="244">
        <v>158.68136449999997</v>
      </c>
      <c r="K22" s="244">
        <v>204.85024449999997</v>
      </c>
      <c r="L22" s="245">
        <v>282.00767474999998</v>
      </c>
      <c r="M22" s="244">
        <v>303.61567974999997</v>
      </c>
      <c r="N22" s="245">
        <v>329.56042174999999</v>
      </c>
      <c r="O22" s="244">
        <v>346.38987424999999</v>
      </c>
      <c r="P22" s="244">
        <v>356.51418674999996</v>
      </c>
      <c r="Q22" s="244">
        <v>369.00656624999999</v>
      </c>
      <c r="R22" s="244">
        <v>387.58412874999999</v>
      </c>
      <c r="S22" s="244">
        <v>397.99102875</v>
      </c>
      <c r="T22" s="244">
        <v>412.62402874999998</v>
      </c>
      <c r="U22" s="244">
        <v>418.97502874999998</v>
      </c>
      <c r="V22" s="244">
        <v>460.90462874999997</v>
      </c>
      <c r="W22" s="244">
        <v>496.17622874999995</v>
      </c>
      <c r="X22" s="244">
        <v>531.44782874999999</v>
      </c>
      <c r="Y22" s="244">
        <v>566.71942875000002</v>
      </c>
      <c r="Z22" s="245">
        <v>601.99102875000005</v>
      </c>
    </row>
    <row r="23" spans="1:27" x14ac:dyDescent="0.25">
      <c r="B23" s="253" t="s">
        <v>10</v>
      </c>
      <c r="C23" s="244">
        <v>2665</v>
      </c>
      <c r="D23" s="244">
        <v>2789.3719500000002</v>
      </c>
      <c r="E23" s="244">
        <v>2868.6689000000001</v>
      </c>
      <c r="F23" s="244">
        <v>2869.9934400000002</v>
      </c>
      <c r="G23" s="244">
        <v>2844.8443800000005</v>
      </c>
      <c r="H23" s="244">
        <v>2746.9282800000001</v>
      </c>
      <c r="I23" s="244">
        <v>2617.0274840000002</v>
      </c>
      <c r="J23" s="244">
        <v>2481.7985440000002</v>
      </c>
      <c r="K23" s="244">
        <v>2501.7985440000002</v>
      </c>
      <c r="L23" s="244">
        <v>2521.7985440000002</v>
      </c>
      <c r="M23" s="244">
        <v>2541.7985440000002</v>
      </c>
      <c r="N23" s="245">
        <v>2561.7985440000002</v>
      </c>
      <c r="O23" s="244">
        <v>2581.7985439999998</v>
      </c>
      <c r="P23" s="244">
        <v>2601.7985439999998</v>
      </c>
      <c r="Q23" s="244">
        <v>2621.7985439999998</v>
      </c>
      <c r="R23" s="244">
        <v>2641.7985439999998</v>
      </c>
      <c r="S23" s="244">
        <v>2661.7985439999998</v>
      </c>
      <c r="T23" s="244">
        <v>2681.7985439999998</v>
      </c>
      <c r="U23" s="244">
        <v>2681.7985439999998</v>
      </c>
      <c r="V23" s="245">
        <v>2681.7985439999998</v>
      </c>
      <c r="W23" s="245">
        <v>2681.7985439999998</v>
      </c>
      <c r="X23" s="245">
        <v>2681.7880809999997</v>
      </c>
      <c r="Y23" s="245">
        <v>2681.7880809999997</v>
      </c>
      <c r="Z23" s="245">
        <v>2681.7880809999997</v>
      </c>
    </row>
    <row r="24" spans="1:27" x14ac:dyDescent="0.25">
      <c r="B24" s="243" t="s">
        <v>164</v>
      </c>
      <c r="C24" s="244">
        <v>2167</v>
      </c>
      <c r="D24" s="244">
        <v>2141.3719500000002</v>
      </c>
      <c r="E24" s="244">
        <v>2120.6689000000001</v>
      </c>
      <c r="F24" s="244">
        <v>2073.9802500000001</v>
      </c>
      <c r="G24" s="244">
        <v>1961.1076</v>
      </c>
      <c r="H24" s="244">
        <v>1666.31735</v>
      </c>
      <c r="I24" s="244">
        <v>1291.5653600000001</v>
      </c>
      <c r="J24" s="244">
        <v>903.49301000000003</v>
      </c>
      <c r="K24" s="244">
        <v>679.71207000000004</v>
      </c>
      <c r="L24" s="245">
        <v>322.49124</v>
      </c>
      <c r="M24" s="244">
        <v>249.84463</v>
      </c>
      <c r="N24" s="245">
        <v>35.757620499999973</v>
      </c>
      <c r="O24" s="244">
        <v>30.418583499999968</v>
      </c>
      <c r="P24" s="244">
        <v>25.706412999999969</v>
      </c>
      <c r="Q24" s="244">
        <v>3.5134129999999679</v>
      </c>
      <c r="R24" s="244">
        <v>2.3514629999999679</v>
      </c>
      <c r="S24" s="248">
        <v>1.0462999999967693E-2</v>
      </c>
      <c r="T24" s="248">
        <v>1.0462999999967693E-2</v>
      </c>
      <c r="U24" s="248">
        <v>1.0462999999967693E-2</v>
      </c>
      <c r="V24" s="248">
        <v>1.0462999999967693E-2</v>
      </c>
      <c r="W24" s="248">
        <v>1.0462999999967693E-2</v>
      </c>
      <c r="X24" s="248">
        <v>0</v>
      </c>
      <c r="Y24" s="248">
        <v>0</v>
      </c>
      <c r="Z24" s="249">
        <v>0</v>
      </c>
    </row>
    <row r="25" spans="1:27" x14ac:dyDescent="0.25">
      <c r="B25" s="243" t="s">
        <v>165</v>
      </c>
      <c r="C25" s="244">
        <v>498</v>
      </c>
      <c r="D25" s="244">
        <v>648</v>
      </c>
      <c r="E25" s="244">
        <v>748</v>
      </c>
      <c r="F25" s="244">
        <v>748</v>
      </c>
      <c r="G25" s="244">
        <v>748</v>
      </c>
      <c r="H25" s="244">
        <v>748</v>
      </c>
      <c r="I25" s="244">
        <v>748</v>
      </c>
      <c r="J25" s="244">
        <v>748</v>
      </c>
      <c r="K25" s="244">
        <v>748</v>
      </c>
      <c r="L25" s="245">
        <v>748</v>
      </c>
      <c r="M25" s="244">
        <v>748</v>
      </c>
      <c r="N25" s="245">
        <v>748</v>
      </c>
      <c r="O25" s="244">
        <v>748</v>
      </c>
      <c r="P25" s="244">
        <v>748</v>
      </c>
      <c r="Q25" s="244">
        <v>748</v>
      </c>
      <c r="R25" s="244">
        <v>748</v>
      </c>
      <c r="S25" s="244">
        <v>748</v>
      </c>
      <c r="T25" s="244">
        <v>680.04899999999998</v>
      </c>
      <c r="U25" s="244">
        <v>575.43899999999996</v>
      </c>
      <c r="V25" s="244">
        <v>339.9504</v>
      </c>
      <c r="W25" s="244">
        <v>254.96280000000002</v>
      </c>
      <c r="X25" s="244">
        <v>169.97520000000003</v>
      </c>
      <c r="Y25" s="244">
        <v>84.987600000000029</v>
      </c>
      <c r="Z25" s="245">
        <v>0</v>
      </c>
    </row>
    <row r="26" spans="1:27" x14ac:dyDescent="0.25">
      <c r="B26" s="250" t="s">
        <v>166</v>
      </c>
      <c r="C26" s="256">
        <v>0</v>
      </c>
      <c r="D26" s="256">
        <v>0</v>
      </c>
      <c r="E26" s="256">
        <v>0</v>
      </c>
      <c r="F26" s="257">
        <v>48.013189999999994</v>
      </c>
      <c r="G26" s="257">
        <v>135.73677999999998</v>
      </c>
      <c r="H26" s="257">
        <v>332.61092999999994</v>
      </c>
      <c r="I26" s="257">
        <v>577.4621239999999</v>
      </c>
      <c r="J26" s="257">
        <v>830.30553399999985</v>
      </c>
      <c r="K26" s="257">
        <v>1074.086474</v>
      </c>
      <c r="L26" s="258">
        <v>1451.3073039999999</v>
      </c>
      <c r="M26" s="257">
        <v>1543.9539139999999</v>
      </c>
      <c r="N26" s="258">
        <v>1778.0409235</v>
      </c>
      <c r="O26" s="257">
        <v>1803.3799604999999</v>
      </c>
      <c r="P26" s="257">
        <v>1828.0921309999999</v>
      </c>
      <c r="Q26" s="257">
        <v>1870.2851309999999</v>
      </c>
      <c r="R26" s="257">
        <v>1891.4470809999998</v>
      </c>
      <c r="S26" s="257">
        <v>1913.7880809999997</v>
      </c>
      <c r="T26" s="257">
        <v>2001.7390809999997</v>
      </c>
      <c r="U26" s="257">
        <v>2106.3490809999998</v>
      </c>
      <c r="V26" s="257">
        <v>2341.837681</v>
      </c>
      <c r="W26" s="257">
        <v>2426.8252809999999</v>
      </c>
      <c r="X26" s="257">
        <v>2511.8128809999998</v>
      </c>
      <c r="Y26" s="257">
        <v>2596.8004809999998</v>
      </c>
      <c r="Z26" s="258">
        <v>2681.7880809999997</v>
      </c>
    </row>
    <row r="27" spans="1:27" x14ac:dyDescent="0.25">
      <c r="B27" s="259" t="s">
        <v>145</v>
      </c>
      <c r="C27" s="260">
        <v>4153.8999999999996</v>
      </c>
      <c r="D27" s="260">
        <v>4729.1864000000005</v>
      </c>
      <c r="E27" s="260">
        <v>4845.7478000000001</v>
      </c>
      <c r="F27" s="260">
        <v>4835.6029550000003</v>
      </c>
      <c r="G27" s="260">
        <v>4805.9845100000002</v>
      </c>
      <c r="H27" s="260">
        <v>4869.4983849999999</v>
      </c>
      <c r="I27" s="260">
        <v>5173.3404360000004</v>
      </c>
      <c r="J27" s="260">
        <v>5755.2875935000002</v>
      </c>
      <c r="K27" s="260">
        <v>5785.2875935000002</v>
      </c>
      <c r="L27" s="260">
        <v>5815.2875935000002</v>
      </c>
      <c r="M27" s="260">
        <v>5845.2875935000002</v>
      </c>
      <c r="N27" s="261">
        <v>6075.2875935000002</v>
      </c>
      <c r="O27" s="260">
        <v>6305.2875935000002</v>
      </c>
      <c r="P27" s="260">
        <v>6535.2875935000002</v>
      </c>
      <c r="Q27" s="260">
        <v>6765.2875935000002</v>
      </c>
      <c r="R27" s="260">
        <v>6795.2875935000002</v>
      </c>
      <c r="S27" s="260">
        <v>6825.2875935000002</v>
      </c>
      <c r="T27" s="260">
        <v>7055.2875935000002</v>
      </c>
      <c r="U27" s="260">
        <v>7255.2875935000002</v>
      </c>
      <c r="V27" s="260">
        <v>7255.2875935000002</v>
      </c>
      <c r="W27" s="260">
        <v>7255.2875935000002</v>
      </c>
      <c r="X27" s="260">
        <v>7255.2791097499994</v>
      </c>
      <c r="Y27" s="260">
        <v>7455.2791097500003</v>
      </c>
      <c r="Z27" s="261">
        <v>7455.2791097500003</v>
      </c>
    </row>
    <row r="28" spans="1:27" x14ac:dyDescent="0.25">
      <c r="B28" s="243" t="s">
        <v>146</v>
      </c>
      <c r="C28" s="244">
        <v>10515.594556165308</v>
      </c>
      <c r="D28" s="244">
        <v>12632.220245901297</v>
      </c>
      <c r="E28" s="244">
        <v>13028.081966023492</v>
      </c>
      <c r="F28" s="244">
        <v>13077.546130989569</v>
      </c>
      <c r="G28" s="244">
        <v>13126.619430967254</v>
      </c>
      <c r="H28" s="244">
        <v>14022.332345891797</v>
      </c>
      <c r="I28" s="244">
        <v>16068.009078694657</v>
      </c>
      <c r="J28" s="244">
        <v>19047.23629167497</v>
      </c>
      <c r="K28" s="244">
        <v>19438.461943493319</v>
      </c>
      <c r="L28" s="245">
        <v>20020.999917867299</v>
      </c>
      <c r="M28" s="244">
        <v>20215.286229619815</v>
      </c>
      <c r="N28" s="245">
        <v>21542.873397123352</v>
      </c>
      <c r="O28" s="244">
        <v>22619.634252448075</v>
      </c>
      <c r="P28" s="244">
        <v>23666.594069378723</v>
      </c>
      <c r="Q28" s="244">
        <v>24742.251332496809</v>
      </c>
      <c r="R28" s="244">
        <v>24852.053292112298</v>
      </c>
      <c r="S28" s="244">
        <v>24954.147265940119</v>
      </c>
      <c r="T28" s="244">
        <v>26108.658142183835</v>
      </c>
      <c r="U28" s="244">
        <v>26976.502197521193</v>
      </c>
      <c r="V28" s="244">
        <v>26985.632177815751</v>
      </c>
      <c r="W28" s="244">
        <v>26987.148007850403</v>
      </c>
      <c r="X28" s="244">
        <v>26988.342799978167</v>
      </c>
      <c r="Y28" s="244">
        <v>27986.573610909243</v>
      </c>
      <c r="Z28" s="245">
        <v>27987.179942923103</v>
      </c>
    </row>
    <row r="29" spans="1:27" x14ac:dyDescent="0.25">
      <c r="B29" s="250" t="s">
        <v>147</v>
      </c>
      <c r="C29" s="262">
        <v>0.30589171253544972</v>
      </c>
      <c r="D29" s="262">
        <v>0.36583091146415325</v>
      </c>
      <c r="E29" s="262">
        <v>0.37659927015083899</v>
      </c>
      <c r="F29" s="262">
        <v>0.37760286480793986</v>
      </c>
      <c r="G29" s="262">
        <v>0.37861508495884938</v>
      </c>
      <c r="H29" s="262">
        <v>0.40385602316219599</v>
      </c>
      <c r="I29" s="262">
        <v>0.46203728080949591</v>
      </c>
      <c r="J29" s="262">
        <v>0.54676824558406656</v>
      </c>
      <c r="K29" s="263">
        <v>0.5567543751540569</v>
      </c>
      <c r="L29" s="262">
        <v>0.57217507695064207</v>
      </c>
      <c r="M29" s="262">
        <v>0.57657297601394342</v>
      </c>
      <c r="N29" s="263">
        <v>0.61329904771364652</v>
      </c>
      <c r="O29" s="262">
        <v>0.64282072545700597</v>
      </c>
      <c r="P29" s="262">
        <v>0.67142389569935568</v>
      </c>
      <c r="Q29" s="262">
        <v>0.70076619444715549</v>
      </c>
      <c r="R29" s="262">
        <v>0.70278204186284399</v>
      </c>
      <c r="S29" s="262">
        <v>0.70454187141159552</v>
      </c>
      <c r="T29" s="262">
        <v>0.73594234444191031</v>
      </c>
      <c r="U29" s="262">
        <v>0.75913521509464565</v>
      </c>
      <c r="V29" s="262">
        <v>0.75808670832161917</v>
      </c>
      <c r="W29" s="262">
        <v>0.75688202014322348</v>
      </c>
      <c r="X29" s="262">
        <v>0.75555693687817205</v>
      </c>
      <c r="Y29" s="263">
        <v>0.78205541752083385</v>
      </c>
      <c r="Z29" s="267"/>
    </row>
    <row r="30" spans="1:27" x14ac:dyDescent="0.25">
      <c r="B30" s="264" t="s">
        <v>262</v>
      </c>
      <c r="C30" s="265">
        <v>0.30311039367456921</v>
      </c>
      <c r="D30" s="265">
        <v>0.36208277882508721</v>
      </c>
      <c r="E30" s="265">
        <v>0.37226736829391532</v>
      </c>
      <c r="F30" s="265">
        <v>0.37272111639760613</v>
      </c>
      <c r="G30" s="265">
        <v>0.3731593055133548</v>
      </c>
      <c r="H30" s="265">
        <v>0.39721287044390724</v>
      </c>
      <c r="I30" s="265">
        <v>0.45346041350176158</v>
      </c>
      <c r="J30" s="265">
        <v>0.5353711521995459</v>
      </c>
      <c r="K30" s="265">
        <v>0.54393754349253953</v>
      </c>
      <c r="L30" s="265">
        <v>0.55775931196036155</v>
      </c>
      <c r="M30" s="265">
        <v>0.5607743362839458</v>
      </c>
      <c r="N30" s="266">
        <v>0.59509270221259025</v>
      </c>
      <c r="O30" s="265">
        <v>0.62217194103289919</v>
      </c>
      <c r="P30" s="265">
        <v>0.64808398410408918</v>
      </c>
      <c r="Q30" s="265">
        <v>0.67444443915892049</v>
      </c>
      <c r="R30" s="265">
        <v>0.67430233941344897</v>
      </c>
      <c r="S30" s="265">
        <v>0.67357952139148125</v>
      </c>
      <c r="T30" s="265">
        <v>0.70086363722584377</v>
      </c>
      <c r="U30" s="265">
        <v>0.71936246054052744</v>
      </c>
      <c r="V30" s="265">
        <v>0.71424131631932253</v>
      </c>
      <c r="W30" s="265">
        <v>0.70786805593002999</v>
      </c>
      <c r="X30" s="265">
        <v>0.70033295598792966</v>
      </c>
      <c r="Y30" s="265">
        <v>0.71638945844450763</v>
      </c>
      <c r="Z30" s="266"/>
    </row>
    <row r="31" spans="1:27" x14ac:dyDescent="0.25">
      <c r="B31" s="157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</row>
    <row r="32" spans="1:27" x14ac:dyDescent="0.25">
      <c r="A32" s="55"/>
      <c r="B32" s="302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</row>
    <row r="33" spans="1:27" x14ac:dyDescent="0.25">
      <c r="A33" s="55"/>
      <c r="B33" s="304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</row>
    <row r="34" spans="1:27" x14ac:dyDescent="0.25">
      <c r="A34" s="55"/>
      <c r="B34" s="302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</row>
    <row r="35" spans="1:27" x14ac:dyDescent="0.25">
      <c r="A35" s="55"/>
      <c r="B35" s="302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</row>
    <row r="36" spans="1:27" x14ac:dyDescent="0.25">
      <c r="A36" s="55"/>
      <c r="B36" s="302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</row>
    <row r="37" spans="1:27" x14ac:dyDescent="0.25">
      <c r="A37" s="55"/>
      <c r="B37" s="302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</row>
    <row r="38" spans="1:27" x14ac:dyDescent="0.25">
      <c r="A38" s="55"/>
      <c r="B38" s="302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</row>
    <row r="39" spans="1:27" x14ac:dyDescent="0.25">
      <c r="A39" s="55"/>
      <c r="B39" s="302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</row>
    <row r="40" spans="1:27" x14ac:dyDescent="0.25">
      <c r="A40" s="55"/>
      <c r="B40" s="302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</row>
    <row r="41" spans="1:27" x14ac:dyDescent="0.25">
      <c r="A41" s="55"/>
      <c r="B41" s="302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</row>
    <row r="42" spans="1:27" x14ac:dyDescent="0.25">
      <c r="A42" s="55"/>
      <c r="B42" s="304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</row>
    <row r="43" spans="1:27" x14ac:dyDescent="0.25">
      <c r="A43" s="55"/>
      <c r="B43" s="302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</row>
    <row r="44" spans="1:27" x14ac:dyDescent="0.25">
      <c r="A44" s="55"/>
      <c r="B44" s="302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</row>
    <row r="45" spans="1:27" x14ac:dyDescent="0.25">
      <c r="A45" s="55"/>
      <c r="B45" s="304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 spans="1:27" x14ac:dyDescent="0.25">
      <c r="A46" s="55"/>
      <c r="B46" s="304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55"/>
      <c r="O46" s="55"/>
      <c r="P46" s="55"/>
      <c r="Q46" s="55"/>
      <c r="R46" s="166"/>
      <c r="S46" s="55"/>
      <c r="T46" s="55"/>
      <c r="U46" s="55"/>
      <c r="V46" s="55"/>
      <c r="W46" s="55"/>
      <c r="X46" s="55"/>
      <c r="Y46" s="55"/>
      <c r="Z46" s="55"/>
      <c r="AA46" s="55"/>
    </row>
    <row r="47" spans="1:27" x14ac:dyDescent="0.25">
      <c r="A47" s="55"/>
      <c r="B47" s="302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</row>
    <row r="48" spans="1:27" x14ac:dyDescent="0.25">
      <c r="A48" s="55"/>
      <c r="B48" s="302"/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55"/>
      <c r="O48" s="55"/>
      <c r="P48" s="55"/>
      <c r="Q48" s="55"/>
      <c r="R48" s="55"/>
      <c r="S48" s="55"/>
      <c r="T48" s="166"/>
      <c r="U48" s="55"/>
      <c r="V48" s="55"/>
      <c r="W48" s="55"/>
      <c r="X48" s="55"/>
      <c r="Y48" s="55"/>
      <c r="Z48" s="55"/>
      <c r="AA48" s="55"/>
    </row>
    <row r="49" spans="1:27" x14ac:dyDescent="0.25">
      <c r="A49" s="55"/>
      <c r="B49" s="302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</row>
    <row r="50" spans="1:27" x14ac:dyDescent="0.25">
      <c r="A50" s="55"/>
      <c r="B50" s="304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</row>
    <row r="51" spans="1:27" x14ac:dyDescent="0.25">
      <c r="A51" s="55"/>
      <c r="B51" s="302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</row>
    <row r="52" spans="1:27" x14ac:dyDescent="0.25">
      <c r="A52" s="55"/>
      <c r="B52" s="302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55"/>
      <c r="O52" s="55"/>
      <c r="P52" s="166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</row>
    <row r="53" spans="1:27" x14ac:dyDescent="0.25">
      <c r="A53" s="55"/>
      <c r="B53" s="302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55"/>
      <c r="O53" s="55"/>
      <c r="P53" s="166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</row>
    <row r="54" spans="1:27" x14ac:dyDescent="0.25">
      <c r="A54" s="55"/>
      <c r="B54" s="305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55"/>
      <c r="O54" s="55"/>
      <c r="P54" s="55"/>
      <c r="Q54" s="55"/>
      <c r="R54" s="55"/>
      <c r="S54" s="55"/>
      <c r="T54" s="166"/>
      <c r="U54" s="55"/>
      <c r="V54" s="55"/>
      <c r="W54" s="55"/>
      <c r="X54" s="55"/>
      <c r="Y54" s="55"/>
      <c r="Z54" s="55"/>
      <c r="AA54" s="55"/>
    </row>
    <row r="55" spans="1:27" x14ac:dyDescent="0.25">
      <c r="A55" s="55"/>
      <c r="B55" s="302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55"/>
      <c r="O55" s="55"/>
      <c r="P55" s="166"/>
      <c r="Q55" s="55"/>
      <c r="R55" s="55"/>
      <c r="S55" s="55"/>
      <c r="T55" s="166"/>
      <c r="U55" s="55"/>
      <c r="V55" s="55"/>
      <c r="W55" s="55"/>
      <c r="X55" s="55"/>
      <c r="Y55" s="55"/>
      <c r="Z55" s="55"/>
      <c r="AA55" s="55"/>
    </row>
    <row r="56" spans="1:27" x14ac:dyDescent="0.25">
      <c r="A56" s="55"/>
      <c r="B56" s="302"/>
      <c r="C56" s="303"/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x14ac:dyDescent="0.25">
      <c r="A57" s="55"/>
      <c r="B57" s="302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55"/>
      <c r="O57" s="55"/>
      <c r="P57" s="55"/>
      <c r="Q57" s="55"/>
      <c r="R57" s="55"/>
      <c r="S57" s="55"/>
      <c r="T57" s="166"/>
      <c r="U57" s="306"/>
      <c r="V57" s="55"/>
      <c r="W57" s="55"/>
      <c r="X57" s="55"/>
      <c r="Y57" s="55"/>
      <c r="Z57" s="55"/>
      <c r="AA57" s="55"/>
    </row>
    <row r="58" spans="1:27" x14ac:dyDescent="0.25">
      <c r="A58" s="55"/>
      <c r="B58" s="55"/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x14ac:dyDescent="0.25">
      <c r="A59" s="55"/>
      <c r="B59" s="55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x14ac:dyDescent="0.25">
      <c r="A60" s="55"/>
      <c r="B60" s="55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55"/>
      <c r="O60" s="55"/>
      <c r="P60" s="55"/>
      <c r="Q60" s="55"/>
      <c r="R60" s="55"/>
      <c r="S60" s="55"/>
      <c r="T60" s="55"/>
      <c r="U60" s="166"/>
      <c r="V60" s="55"/>
      <c r="W60" s="55"/>
      <c r="X60" s="55"/>
      <c r="Y60" s="55"/>
      <c r="Z60" s="55"/>
      <c r="AA60" s="55"/>
    </row>
    <row r="61" spans="1:27" x14ac:dyDescent="0.25">
      <c r="A61" s="55"/>
      <c r="B61" s="55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</row>
    <row r="62" spans="1:27" x14ac:dyDescent="0.25">
      <c r="A62" s="55"/>
      <c r="B62" s="55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55"/>
      <c r="O62" s="55"/>
      <c r="P62" s="55"/>
      <c r="Q62" s="55"/>
      <c r="R62" s="55"/>
      <c r="S62" s="55"/>
      <c r="T62" s="55"/>
      <c r="U62" s="55"/>
      <c r="V62" s="306"/>
      <c r="W62" s="55"/>
      <c r="X62" s="55"/>
      <c r="Y62" s="55"/>
      <c r="Z62" s="55"/>
      <c r="AA62" s="55"/>
    </row>
    <row r="63" spans="1:27" x14ac:dyDescent="0.25">
      <c r="A63" s="55"/>
      <c r="B63" s="55"/>
      <c r="C63" s="303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</row>
    <row r="64" spans="1:27" x14ac:dyDescent="0.25">
      <c r="A64" s="55"/>
      <c r="B64" s="55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</row>
    <row r="65" spans="1:27" x14ac:dyDescent="0.25">
      <c r="A65" s="55"/>
      <c r="B65" s="55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  <c r="P65" s="303"/>
      <c r="Q65" s="303"/>
      <c r="R65" s="303"/>
      <c r="S65" s="303"/>
      <c r="T65" s="303"/>
      <c r="U65" s="303"/>
      <c r="V65" s="303"/>
      <c r="W65" s="303"/>
      <c r="X65" s="303"/>
      <c r="Y65" s="303"/>
      <c r="Z65" s="303"/>
      <c r="AA65" s="55"/>
    </row>
    <row r="66" spans="1:27" x14ac:dyDescent="0.25">
      <c r="A66" s="55"/>
      <c r="B66" s="55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</row>
    <row r="67" spans="1:27" x14ac:dyDescent="0.25">
      <c r="A67" s="55"/>
      <c r="B67" s="55"/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307"/>
      <c r="R67" s="307"/>
      <c r="S67" s="307"/>
      <c r="T67" s="307"/>
      <c r="U67" s="307"/>
      <c r="V67" s="307"/>
      <c r="W67" s="307"/>
      <c r="X67" s="307"/>
      <c r="Y67" s="307"/>
      <c r="Z67" s="307"/>
      <c r="AA67" s="55"/>
    </row>
    <row r="68" spans="1:27" x14ac:dyDescent="0.25">
      <c r="A68" s="55"/>
      <c r="B68" s="154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55"/>
    </row>
    <row r="69" spans="1:27" x14ac:dyDescent="0.25">
      <c r="A69" s="55"/>
      <c r="B69" s="154"/>
      <c r="C69" s="307"/>
      <c r="D69" s="307"/>
      <c r="E69" s="307"/>
      <c r="F69" s="307"/>
      <c r="G69" s="307"/>
      <c r="H69" s="307"/>
      <c r="I69" s="307"/>
      <c r="J69" s="307"/>
      <c r="K69" s="307"/>
      <c r="L69" s="307"/>
      <c r="M69" s="307"/>
      <c r="N69" s="307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55"/>
    </row>
    <row r="70" spans="1:27" x14ac:dyDescent="0.25">
      <c r="A70" s="55"/>
      <c r="B70" s="154"/>
      <c r="C70" s="307"/>
      <c r="D70" s="307"/>
      <c r="E70" s="307"/>
      <c r="F70" s="307"/>
      <c r="G70" s="307"/>
      <c r="H70" s="307"/>
      <c r="I70" s="307"/>
      <c r="J70" s="307"/>
      <c r="K70" s="307"/>
      <c r="L70" s="307"/>
      <c r="M70" s="307"/>
      <c r="N70" s="307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55"/>
    </row>
    <row r="71" spans="1:27" x14ac:dyDescent="0.25">
      <c r="A71" s="55"/>
      <c r="B71" s="154"/>
      <c r="C71" s="307"/>
      <c r="D71" s="307"/>
      <c r="E71" s="307"/>
      <c r="F71" s="307"/>
      <c r="G71" s="307"/>
      <c r="H71" s="307"/>
      <c r="I71" s="307"/>
      <c r="J71" s="307"/>
      <c r="K71" s="307"/>
      <c r="L71" s="307"/>
      <c r="M71" s="307"/>
      <c r="N71" s="307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55"/>
    </row>
    <row r="72" spans="1:27" x14ac:dyDescent="0.25">
      <c r="A72" s="55"/>
      <c r="B72" s="55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</row>
    <row r="73" spans="1:27" x14ac:dyDescent="0.25">
      <c r="A73" s="55"/>
      <c r="B73" s="154"/>
      <c r="C73" s="303"/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</row>
    <row r="74" spans="1:27" x14ac:dyDescent="0.25">
      <c r="A74" s="55"/>
      <c r="B74" s="154"/>
      <c r="C74" s="307"/>
      <c r="D74" s="307"/>
      <c r="E74" s="307"/>
      <c r="F74" s="307"/>
      <c r="G74" s="307"/>
      <c r="H74" s="307"/>
      <c r="I74" s="307"/>
      <c r="J74" s="307"/>
      <c r="K74" s="307"/>
      <c r="L74" s="307"/>
      <c r="M74" s="307"/>
      <c r="N74" s="307"/>
      <c r="O74" s="307"/>
      <c r="P74" s="307"/>
      <c r="Q74" s="307"/>
      <c r="R74" s="307"/>
      <c r="S74" s="307"/>
      <c r="T74" s="307"/>
      <c r="U74" s="307"/>
      <c r="V74" s="307"/>
      <c r="W74" s="307"/>
      <c r="X74" s="307"/>
      <c r="Y74" s="307"/>
      <c r="Z74" s="307"/>
      <c r="AA74" s="55"/>
    </row>
    <row r="75" spans="1:27" x14ac:dyDescent="0.25">
      <c r="A75" s="55"/>
      <c r="B75" s="154"/>
      <c r="C75" s="307"/>
      <c r="D75" s="307"/>
      <c r="E75" s="307"/>
      <c r="F75" s="307"/>
      <c r="G75" s="307"/>
      <c r="H75" s="307"/>
      <c r="I75" s="307"/>
      <c r="J75" s="307"/>
      <c r="K75" s="307"/>
      <c r="L75" s="307"/>
      <c r="M75" s="307"/>
      <c r="N75" s="307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55"/>
    </row>
    <row r="76" spans="1:27" x14ac:dyDescent="0.25">
      <c r="A76" s="55"/>
      <c r="B76" s="154"/>
      <c r="C76" s="307"/>
      <c r="D76" s="307"/>
      <c r="E76" s="307"/>
      <c r="F76" s="307"/>
      <c r="G76" s="307"/>
      <c r="H76" s="307"/>
      <c r="I76" s="307"/>
      <c r="J76" s="307"/>
      <c r="K76" s="307"/>
      <c r="L76" s="307"/>
      <c r="M76" s="307"/>
      <c r="N76" s="307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55"/>
    </row>
    <row r="77" spans="1:27" x14ac:dyDescent="0.25">
      <c r="A77" s="55"/>
      <c r="B77" s="154"/>
      <c r="C77" s="307"/>
      <c r="D77" s="307"/>
      <c r="E77" s="307"/>
      <c r="F77" s="307"/>
      <c r="G77" s="307"/>
      <c r="H77" s="307"/>
      <c r="I77" s="307"/>
      <c r="J77" s="307"/>
      <c r="K77" s="307"/>
      <c r="L77" s="307"/>
      <c r="M77" s="307"/>
      <c r="N77" s="307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55"/>
    </row>
    <row r="78" spans="1:27" x14ac:dyDescent="0.25">
      <c r="A78" s="55"/>
      <c r="B78" s="154"/>
      <c r="C78" s="307"/>
      <c r="D78" s="307"/>
      <c r="E78" s="307"/>
      <c r="F78" s="307"/>
      <c r="G78" s="307"/>
      <c r="H78" s="307"/>
      <c r="I78" s="307"/>
      <c r="J78" s="307"/>
      <c r="K78" s="307"/>
      <c r="L78" s="307"/>
      <c r="M78" s="307"/>
      <c r="N78" s="307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55"/>
    </row>
    <row r="79" spans="1:27" x14ac:dyDescent="0.25">
      <c r="A79" s="55"/>
      <c r="B79" s="55"/>
      <c r="C79" s="303"/>
      <c r="D79" s="303"/>
      <c r="E79" s="303"/>
      <c r="F79" s="303"/>
      <c r="G79" s="303"/>
      <c r="H79" s="303"/>
      <c r="I79" s="303"/>
      <c r="J79" s="303"/>
      <c r="K79" s="303"/>
      <c r="L79" s="303"/>
      <c r="M79" s="303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</sheetData>
  <phoneticPr fontId="2" type="noConversion"/>
  <conditionalFormatting sqref="O7:Z30">
    <cfRule type="cellIs" dxfId="0" priority="1" stopIfTrue="1" operator="equal">
      <formula>0</formula>
    </cfRule>
  </conditionalFormatting>
  <hyperlinks>
    <hyperlink ref="E1" location="Indholdfortegnelse!A1" display="Indholdsfortegnelse"/>
  </hyperlinks>
  <pageMargins left="0.75" right="0.75" top="1" bottom="1" header="0" footer="0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>
    <tabColor theme="9" tint="0.39997558519241921"/>
  </sheetPr>
  <dimension ref="A1:Z62"/>
  <sheetViews>
    <sheetView workbookViewId="0"/>
  </sheetViews>
  <sheetFormatPr defaultColWidth="9.109375" defaultRowHeight="13.2" x14ac:dyDescent="0.25"/>
  <cols>
    <col min="1" max="1" width="9.109375" style="3"/>
    <col min="2" max="2" width="15.44140625" style="3" bestFit="1" customWidth="1"/>
    <col min="3" max="3" width="6.44140625" style="3" customWidth="1"/>
    <col min="4" max="4" width="10.6640625" style="3" customWidth="1"/>
    <col min="5" max="5" width="11.88671875" style="3" customWidth="1"/>
    <col min="6" max="26" width="6.44140625" style="3" customWidth="1"/>
    <col min="27" max="16384" width="9.109375" style="3"/>
  </cols>
  <sheetData>
    <row r="1" spans="1:8" customFormat="1" x14ac:dyDescent="0.25">
      <c r="A1" t="s">
        <v>136</v>
      </c>
      <c r="B1" t="s">
        <v>226</v>
      </c>
      <c r="D1" s="136" t="s">
        <v>133</v>
      </c>
    </row>
    <row r="2" spans="1:8" customFormat="1" x14ac:dyDescent="0.25">
      <c r="D2" s="136"/>
    </row>
    <row r="3" spans="1:8" customFormat="1" x14ac:dyDescent="0.25">
      <c r="A3" s="111" t="s">
        <v>1</v>
      </c>
    </row>
    <row r="4" spans="1:8" customFormat="1" x14ac:dyDescent="0.25"/>
    <row r="5" spans="1:8" customFormat="1" x14ac:dyDescent="0.25">
      <c r="B5" t="s">
        <v>71</v>
      </c>
      <c r="C5">
        <v>850</v>
      </c>
      <c r="D5" t="s">
        <v>157</v>
      </c>
    </row>
    <row r="6" spans="1:8" customFormat="1" x14ac:dyDescent="0.25">
      <c r="C6" s="415" t="s">
        <v>234</v>
      </c>
      <c r="D6" s="415"/>
      <c r="E6" s="415"/>
      <c r="F6" s="3"/>
      <c r="G6" s="3"/>
      <c r="H6" s="3"/>
    </row>
    <row r="7" spans="1:8" customFormat="1" x14ac:dyDescent="0.25">
      <c r="C7" s="56" t="s">
        <v>0</v>
      </c>
      <c r="D7" s="57" t="s">
        <v>138</v>
      </c>
      <c r="E7" s="58" t="s">
        <v>139</v>
      </c>
      <c r="F7" s="11"/>
      <c r="G7" s="3"/>
      <c r="H7" s="3"/>
    </row>
    <row r="8" spans="1:8" customFormat="1" x14ac:dyDescent="0.25">
      <c r="C8" s="56"/>
      <c r="D8" s="57" t="s">
        <v>51</v>
      </c>
      <c r="E8" s="58" t="s">
        <v>3</v>
      </c>
      <c r="F8" s="11"/>
      <c r="G8" s="3"/>
      <c r="H8" s="3"/>
    </row>
    <row r="9" spans="1:8" customFormat="1" x14ac:dyDescent="0.25">
      <c r="C9" s="45">
        <v>2013</v>
      </c>
      <c r="D9" s="308">
        <v>331</v>
      </c>
      <c r="E9" s="308">
        <f t="shared" ref="E9:E32" si="0">+D9*$C$5/1000</f>
        <v>281.35000000000002</v>
      </c>
      <c r="F9" s="35"/>
      <c r="G9" s="3"/>
      <c r="H9" s="3"/>
    </row>
    <row r="10" spans="1:8" customFormat="1" x14ac:dyDescent="0.25">
      <c r="C10" s="45">
        <v>2014</v>
      </c>
      <c r="D10" s="308">
        <v>450</v>
      </c>
      <c r="E10" s="308">
        <f t="shared" si="0"/>
        <v>382.5</v>
      </c>
      <c r="F10" s="35"/>
      <c r="G10" s="3"/>
      <c r="H10" s="3"/>
    </row>
    <row r="11" spans="1:8" customFormat="1" x14ac:dyDescent="0.25">
      <c r="C11" s="45">
        <v>2015</v>
      </c>
      <c r="D11" s="308">
        <v>525</v>
      </c>
      <c r="E11" s="308">
        <f t="shared" si="0"/>
        <v>446.25</v>
      </c>
      <c r="F11" s="35"/>
      <c r="G11" s="3"/>
      <c r="H11" s="3"/>
    </row>
    <row r="12" spans="1:8" customFormat="1" x14ac:dyDescent="0.25">
      <c r="C12" s="45">
        <v>2016</v>
      </c>
      <c r="D12" s="308">
        <v>600</v>
      </c>
      <c r="E12" s="308">
        <f t="shared" si="0"/>
        <v>510</v>
      </c>
      <c r="F12" s="35"/>
      <c r="G12" s="3"/>
      <c r="H12" s="3"/>
    </row>
    <row r="13" spans="1:8" customFormat="1" x14ac:dyDescent="0.25">
      <c r="C13" s="45">
        <v>2017</v>
      </c>
      <c r="D13" s="308">
        <v>675</v>
      </c>
      <c r="E13" s="308">
        <f t="shared" si="0"/>
        <v>573.75</v>
      </c>
      <c r="F13" s="35"/>
      <c r="G13" s="3"/>
      <c r="H13" s="3"/>
    </row>
    <row r="14" spans="1:8" customFormat="1" x14ac:dyDescent="0.25">
      <c r="C14" s="45">
        <v>2018</v>
      </c>
      <c r="D14" s="308">
        <v>750</v>
      </c>
      <c r="E14" s="308">
        <f t="shared" si="0"/>
        <v>637.5</v>
      </c>
      <c r="F14" s="35"/>
      <c r="G14" s="3"/>
      <c r="H14" s="3"/>
    </row>
    <row r="15" spans="1:8" customFormat="1" x14ac:dyDescent="0.25">
      <c r="C15" s="45">
        <v>2019</v>
      </c>
      <c r="D15" s="308">
        <v>825</v>
      </c>
      <c r="E15" s="308">
        <f t="shared" si="0"/>
        <v>701.25</v>
      </c>
      <c r="F15" s="35"/>
      <c r="G15" s="3"/>
      <c r="H15" s="3"/>
    </row>
    <row r="16" spans="1:8" customFormat="1" x14ac:dyDescent="0.25">
      <c r="C16" s="45">
        <v>2020</v>
      </c>
      <c r="D16" s="308">
        <v>900</v>
      </c>
      <c r="E16" s="308">
        <f t="shared" si="0"/>
        <v>765</v>
      </c>
      <c r="F16" s="35"/>
      <c r="G16" s="3"/>
      <c r="H16" s="3"/>
    </row>
    <row r="17" spans="3:8" customFormat="1" x14ac:dyDescent="0.25">
      <c r="C17" s="45">
        <v>2021</v>
      </c>
      <c r="D17" s="308">
        <v>977.893175074184</v>
      </c>
      <c r="E17" s="308">
        <f t="shared" si="0"/>
        <v>831.20919881305645</v>
      </c>
      <c r="F17" s="35"/>
      <c r="G17" s="3"/>
      <c r="H17" s="3"/>
    </row>
    <row r="18" spans="3:8" customFormat="1" x14ac:dyDescent="0.25">
      <c r="C18" s="45">
        <v>2022</v>
      </c>
      <c r="D18" s="308">
        <v>1060.3462252490729</v>
      </c>
      <c r="E18" s="308">
        <f t="shared" si="0"/>
        <v>901.29429146171196</v>
      </c>
      <c r="F18" s="35"/>
      <c r="G18" s="3"/>
      <c r="H18" s="3"/>
    </row>
    <row r="19" spans="3:8" customFormat="1" x14ac:dyDescent="0.25">
      <c r="C19" s="45">
        <v>2023</v>
      </c>
      <c r="D19" s="308">
        <v>1136.8502819048504</v>
      </c>
      <c r="E19" s="308">
        <f t="shared" si="0"/>
        <v>966.32273961912279</v>
      </c>
      <c r="F19" s="35"/>
      <c r="G19" s="3"/>
      <c r="H19" s="3"/>
    </row>
    <row r="20" spans="3:8" customFormat="1" x14ac:dyDescent="0.25">
      <c r="C20" s="45">
        <v>2024</v>
      </c>
      <c r="D20" s="308">
        <v>1208.5306275482835</v>
      </c>
      <c r="E20" s="308">
        <f t="shared" si="0"/>
        <v>1027.2510334160409</v>
      </c>
      <c r="F20" s="35"/>
      <c r="G20" s="3"/>
      <c r="H20" s="3"/>
    </row>
    <row r="21" spans="3:8" customFormat="1" x14ac:dyDescent="0.25">
      <c r="C21" s="45">
        <v>2025</v>
      </c>
      <c r="D21" s="308">
        <v>1276.1975159888368</v>
      </c>
      <c r="E21" s="308">
        <f t="shared" si="0"/>
        <v>1084.7678885905113</v>
      </c>
      <c r="F21" s="35"/>
      <c r="G21" s="3"/>
      <c r="H21" s="3"/>
    </row>
    <row r="22" spans="3:8" customFormat="1" x14ac:dyDescent="0.25">
      <c r="C22" s="45">
        <v>2026</v>
      </c>
      <c r="D22" s="308">
        <v>1340.4572096438601</v>
      </c>
      <c r="E22" s="308">
        <f t="shared" si="0"/>
        <v>1139.3886281972812</v>
      </c>
      <c r="F22" s="35"/>
      <c r="G22" s="3"/>
      <c r="H22" s="3"/>
    </row>
    <row r="23" spans="3:8" customFormat="1" x14ac:dyDescent="0.25">
      <c r="C23" s="45">
        <v>2027</v>
      </c>
      <c r="D23" s="308">
        <v>1417.10732455946</v>
      </c>
      <c r="E23" s="308">
        <f t="shared" si="0"/>
        <v>1204.5412258755412</v>
      </c>
      <c r="F23" s="35"/>
      <c r="G23" s="3"/>
      <c r="H23" s="3"/>
    </row>
    <row r="24" spans="3:8" customFormat="1" x14ac:dyDescent="0.25">
      <c r="C24" s="45">
        <v>2028</v>
      </c>
      <c r="D24" s="308">
        <v>1489.8242439231401</v>
      </c>
      <c r="E24" s="308">
        <f t="shared" si="0"/>
        <v>1266.3506073346689</v>
      </c>
      <c r="F24" s="35"/>
      <c r="G24" s="3"/>
      <c r="H24" s="3"/>
    </row>
    <row r="25" spans="3:8" customFormat="1" x14ac:dyDescent="0.25">
      <c r="C25" s="45">
        <v>2029</v>
      </c>
      <c r="D25" s="308">
        <v>1559.15709220698</v>
      </c>
      <c r="E25" s="308">
        <f t="shared" si="0"/>
        <v>1325.283528375933</v>
      </c>
      <c r="F25" s="35"/>
      <c r="G25" s="3"/>
      <c r="H25" s="3"/>
    </row>
    <row r="26" spans="3:8" customFormat="1" x14ac:dyDescent="0.25">
      <c r="C26" s="45">
        <v>2030</v>
      </c>
      <c r="D26" s="308">
        <v>1625.5380991980801</v>
      </c>
      <c r="E26" s="308">
        <f t="shared" si="0"/>
        <v>1381.707384318368</v>
      </c>
      <c r="F26" s="35"/>
      <c r="G26" s="3"/>
      <c r="H26" s="3"/>
    </row>
    <row r="27" spans="3:8" customFormat="1" x14ac:dyDescent="0.25">
      <c r="C27" s="45">
        <v>2031</v>
      </c>
      <c r="D27" s="308">
        <v>1689.3147038433301</v>
      </c>
      <c r="E27" s="308">
        <f t="shared" si="0"/>
        <v>1435.9174982668305</v>
      </c>
      <c r="F27" s="35"/>
      <c r="G27" s="3"/>
      <c r="H27" s="3"/>
    </row>
    <row r="28" spans="3:8" customFormat="1" x14ac:dyDescent="0.25">
      <c r="C28" s="45">
        <v>2032</v>
      </c>
      <c r="D28" s="308">
        <v>1763.0624353848</v>
      </c>
      <c r="E28" s="308">
        <f t="shared" si="0"/>
        <v>1498.60307007708</v>
      </c>
      <c r="F28" s="35"/>
      <c r="G28" s="3"/>
      <c r="H28" s="3"/>
    </row>
    <row r="29" spans="3:8" customFormat="1" x14ac:dyDescent="0.25">
      <c r="C29" s="45">
        <v>2033</v>
      </c>
      <c r="D29" s="308">
        <v>1833.84920340078</v>
      </c>
      <c r="E29" s="308">
        <f t="shared" si="0"/>
        <v>1558.7718228906631</v>
      </c>
      <c r="F29" s="35"/>
      <c r="G29" s="3"/>
      <c r="H29" s="3"/>
    </row>
    <row r="30" spans="3:8" customFormat="1" x14ac:dyDescent="0.25">
      <c r="C30" s="45">
        <v>2034</v>
      </c>
      <c r="D30" s="308">
        <v>1902.0051450534399</v>
      </c>
      <c r="E30" s="308">
        <f t="shared" si="0"/>
        <v>1616.7043732954241</v>
      </c>
      <c r="F30" s="35"/>
      <c r="G30" s="3"/>
      <c r="H30" s="3"/>
    </row>
    <row r="31" spans="3:8" customFormat="1" x14ac:dyDescent="0.25">
      <c r="C31" s="45">
        <v>2035</v>
      </c>
      <c r="D31" s="308">
        <v>1967.8032935216199</v>
      </c>
      <c r="E31" s="308">
        <f t="shared" si="0"/>
        <v>1672.6327994933768</v>
      </c>
      <c r="F31" s="35"/>
      <c r="G31" s="3"/>
      <c r="H31" s="3"/>
    </row>
    <row r="32" spans="3:8" customFormat="1" x14ac:dyDescent="0.25">
      <c r="C32" s="46">
        <v>2036</v>
      </c>
      <c r="D32" s="309">
        <v>2031.4725113879299</v>
      </c>
      <c r="E32" s="309">
        <f t="shared" si="0"/>
        <v>1726.7516346797406</v>
      </c>
      <c r="F32" s="35"/>
      <c r="G32" s="3"/>
      <c r="H32" s="3"/>
    </row>
    <row r="33" spans="1:26" customFormat="1" x14ac:dyDescent="0.25">
      <c r="C33" s="3"/>
      <c r="D33" s="3"/>
      <c r="E33" s="3"/>
      <c r="F33" s="3"/>
      <c r="G33" s="3"/>
      <c r="H33" s="3"/>
    </row>
    <row r="34" spans="1:26" customFormat="1" x14ac:dyDescent="0.25"/>
    <row r="35" spans="1:26" customFormat="1" x14ac:dyDescent="0.25">
      <c r="A35" s="111"/>
      <c r="C35" s="35"/>
    </row>
    <row r="36" spans="1:26" customFormat="1" x14ac:dyDescent="0.25">
      <c r="A36" s="3"/>
      <c r="B36" s="3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</row>
    <row r="37" spans="1:26" customFormat="1" x14ac:dyDescent="0.25">
      <c r="A37" s="3"/>
      <c r="B37" s="3"/>
      <c r="E37" s="153"/>
      <c r="F37" s="153"/>
      <c r="G37" s="153"/>
      <c r="H37" s="153"/>
      <c r="I37" s="153"/>
      <c r="J37" s="2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</row>
    <row r="38" spans="1:26" customFormat="1" x14ac:dyDescent="0.25">
      <c r="A38" s="3"/>
      <c r="B38" s="3"/>
      <c r="D38" s="1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</row>
    <row r="39" spans="1:26" customFormat="1" x14ac:dyDescent="0.25">
      <c r="A39" s="3"/>
      <c r="B39" s="3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</row>
    <row r="40" spans="1:26" customFormat="1" x14ac:dyDescent="0.25">
      <c r="A40" s="3"/>
      <c r="B40" s="3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</row>
    <row r="41" spans="1:26" customForma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customForma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customForma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customFormat="1" x14ac:dyDescent="0.25"/>
    <row r="45" spans="1:26" customFormat="1" x14ac:dyDescent="0.25"/>
    <row r="48" spans="1:26" x14ac:dyDescent="0.25">
      <c r="C48" s="35"/>
      <c r="D48" s="19"/>
      <c r="E48" s="19"/>
      <c r="G48" s="19"/>
      <c r="H48" s="19"/>
      <c r="J48" s="19"/>
      <c r="K48" s="19"/>
    </row>
    <row r="49" spans="3:11" x14ac:dyDescent="0.25">
      <c r="C49" s="35"/>
      <c r="D49" s="19"/>
      <c r="E49" s="19"/>
      <c r="G49" s="19"/>
      <c r="H49" s="19"/>
      <c r="J49" s="19"/>
      <c r="K49" s="19"/>
    </row>
    <row r="50" spans="3:11" x14ac:dyDescent="0.25">
      <c r="C50" s="35"/>
      <c r="D50" s="19"/>
      <c r="E50" s="19"/>
      <c r="G50" s="19"/>
      <c r="H50" s="19"/>
      <c r="J50" s="19"/>
      <c r="K50" s="19"/>
    </row>
    <row r="51" spans="3:11" x14ac:dyDescent="0.25">
      <c r="C51" s="35"/>
      <c r="D51" s="19"/>
      <c r="E51" s="19"/>
      <c r="G51" s="19"/>
      <c r="H51" s="19"/>
      <c r="J51" s="19"/>
      <c r="K51" s="19"/>
    </row>
    <row r="52" spans="3:11" x14ac:dyDescent="0.25">
      <c r="C52" s="35"/>
      <c r="D52" s="19"/>
      <c r="E52" s="19"/>
      <c r="G52" s="19"/>
      <c r="H52" s="19"/>
      <c r="J52" s="19"/>
      <c r="K52" s="19"/>
    </row>
    <row r="53" spans="3:11" x14ac:dyDescent="0.25">
      <c r="C53" s="35"/>
      <c r="D53" s="19"/>
      <c r="E53" s="19"/>
      <c r="G53" s="19"/>
      <c r="H53" s="19"/>
      <c r="J53" s="19"/>
      <c r="K53" s="19"/>
    </row>
    <row r="54" spans="3:11" x14ac:dyDescent="0.25">
      <c r="C54" s="35"/>
      <c r="D54" s="221"/>
      <c r="E54" s="19"/>
      <c r="G54" s="221"/>
      <c r="H54" s="19"/>
      <c r="J54" s="19"/>
      <c r="K54" s="19"/>
    </row>
    <row r="55" spans="3:11" x14ac:dyDescent="0.25">
      <c r="C55" s="35"/>
      <c r="D55" s="19"/>
      <c r="E55" s="19"/>
      <c r="G55" s="19"/>
      <c r="H55" s="19"/>
      <c r="J55" s="19"/>
      <c r="K55" s="19"/>
    </row>
    <row r="56" spans="3:11" x14ac:dyDescent="0.25">
      <c r="C56" s="35"/>
      <c r="D56" s="19"/>
      <c r="E56" s="19"/>
      <c r="G56" s="19"/>
      <c r="H56" s="19"/>
      <c r="J56" s="19"/>
      <c r="K56" s="19"/>
    </row>
    <row r="57" spans="3:11" x14ac:dyDescent="0.25">
      <c r="C57" s="35"/>
      <c r="D57" s="19"/>
      <c r="E57" s="19"/>
      <c r="G57" s="19"/>
      <c r="H57" s="19"/>
      <c r="J57" s="19"/>
      <c r="K57" s="19"/>
    </row>
    <row r="58" spans="3:11" x14ac:dyDescent="0.25">
      <c r="C58" s="35"/>
      <c r="D58" s="19"/>
      <c r="E58" s="19"/>
      <c r="G58" s="19"/>
      <c r="H58" s="19"/>
      <c r="J58" s="19"/>
      <c r="K58" s="19"/>
    </row>
    <row r="59" spans="3:11" x14ac:dyDescent="0.25">
      <c r="C59" s="35"/>
      <c r="D59" s="19"/>
      <c r="E59" s="19"/>
      <c r="G59" s="19"/>
      <c r="H59" s="19"/>
      <c r="J59" s="19"/>
      <c r="K59" s="19"/>
    </row>
    <row r="60" spans="3:11" x14ac:dyDescent="0.25">
      <c r="C60" s="35"/>
      <c r="D60" s="141"/>
      <c r="E60" s="141"/>
      <c r="G60" s="141"/>
      <c r="H60" s="141"/>
      <c r="J60" s="19"/>
      <c r="K60" s="141"/>
    </row>
    <row r="61" spans="3:11" x14ac:dyDescent="0.25">
      <c r="C61" s="35"/>
      <c r="D61" s="141"/>
      <c r="E61" s="141"/>
      <c r="G61" s="141"/>
      <c r="H61" s="141"/>
      <c r="J61" s="19"/>
      <c r="K61" s="141"/>
    </row>
    <row r="62" spans="3:11" x14ac:dyDescent="0.25">
      <c r="C62" s="35"/>
      <c r="D62" s="19"/>
      <c r="E62" s="19"/>
      <c r="G62" s="19"/>
      <c r="H62" s="19"/>
      <c r="J62" s="19"/>
      <c r="K62" s="19"/>
    </row>
  </sheetData>
  <mergeCells count="1">
    <mergeCell ref="C6:E6"/>
  </mergeCells>
  <phoneticPr fontId="2" type="noConversion"/>
  <hyperlinks>
    <hyperlink ref="D1" location="Indholdfortegnelse!A1" display="Indholdsfortegnelse"/>
  </hyperlink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>
    <tabColor theme="9" tint="0.39997558519241921"/>
  </sheetPr>
  <dimension ref="A1:G77"/>
  <sheetViews>
    <sheetView topLeftCell="A12" workbookViewId="0">
      <selection activeCell="B24" sqref="B24"/>
    </sheetView>
  </sheetViews>
  <sheetFormatPr defaultRowHeight="13.2" x14ac:dyDescent="0.25"/>
  <cols>
    <col min="2" max="2" width="25.109375" bestFit="1" customWidth="1"/>
    <col min="3" max="3" width="11.88671875" customWidth="1"/>
    <col min="4" max="4" width="8.6640625" bestFit="1" customWidth="1"/>
    <col min="5" max="5" width="28.109375" customWidth="1"/>
    <col min="7" max="7" width="18.33203125" customWidth="1"/>
  </cols>
  <sheetData>
    <row r="1" spans="1:7" x14ac:dyDescent="0.25">
      <c r="A1" t="s">
        <v>113</v>
      </c>
      <c r="C1" s="136" t="s">
        <v>133</v>
      </c>
    </row>
    <row r="2" spans="1:7" x14ac:dyDescent="0.25">
      <c r="A2" s="111" t="s">
        <v>114</v>
      </c>
    </row>
    <row r="3" spans="1:7" x14ac:dyDescent="0.25">
      <c r="A3" s="111"/>
    </row>
    <row r="4" spans="1:7" x14ac:dyDescent="0.25">
      <c r="A4" s="111" t="s">
        <v>1</v>
      </c>
    </row>
    <row r="5" spans="1:7" x14ac:dyDescent="0.25">
      <c r="A5" s="111"/>
    </row>
    <row r="6" spans="1:7" ht="13.8" thickBot="1" x14ac:dyDescent="0.3"/>
    <row r="7" spans="1:7" ht="12.75" customHeight="1" x14ac:dyDescent="0.25">
      <c r="B7" s="418" t="s">
        <v>46</v>
      </c>
      <c r="C7" s="67" t="s">
        <v>47</v>
      </c>
      <c r="D7" s="420" t="s">
        <v>48</v>
      </c>
      <c r="E7" s="416" t="s">
        <v>49</v>
      </c>
      <c r="G7" s="162" t="s">
        <v>160</v>
      </c>
    </row>
    <row r="8" spans="1:7" x14ac:dyDescent="0.25">
      <c r="B8" s="419"/>
      <c r="C8" s="68" t="s">
        <v>50</v>
      </c>
      <c r="D8" s="421"/>
      <c r="E8" s="417"/>
      <c r="G8" s="163"/>
    </row>
    <row r="9" spans="1:7" ht="13.8" thickBot="1" x14ac:dyDescent="0.3">
      <c r="B9" s="61"/>
      <c r="C9" s="69" t="s">
        <v>51</v>
      </c>
      <c r="D9" s="70" t="s">
        <v>0</v>
      </c>
      <c r="E9" s="62"/>
      <c r="G9" s="163" t="s">
        <v>161</v>
      </c>
    </row>
    <row r="10" spans="1:7" ht="22.2" thickTop="1" thickBot="1" x14ac:dyDescent="0.3">
      <c r="B10" s="63" t="s">
        <v>52</v>
      </c>
      <c r="C10" s="73">
        <v>60</v>
      </c>
      <c r="D10" s="73">
        <v>2009</v>
      </c>
      <c r="E10" s="310" t="s">
        <v>199</v>
      </c>
      <c r="G10" s="164" t="s">
        <v>162</v>
      </c>
    </row>
    <row r="11" spans="1:7" ht="21" thickBot="1" x14ac:dyDescent="0.3">
      <c r="B11" s="63" t="s">
        <v>53</v>
      </c>
      <c r="C11" s="73">
        <v>263</v>
      </c>
      <c r="D11" s="73">
        <v>1989</v>
      </c>
      <c r="E11" s="311" t="s">
        <v>270</v>
      </c>
      <c r="F11" s="43"/>
      <c r="G11" s="164" t="s">
        <v>162</v>
      </c>
    </row>
    <row r="12" spans="1:7" ht="24" customHeight="1" thickBot="1" x14ac:dyDescent="0.3">
      <c r="B12" s="63" t="s">
        <v>54</v>
      </c>
      <c r="C12" s="73">
        <v>142</v>
      </c>
      <c r="D12" s="73">
        <v>1961</v>
      </c>
      <c r="E12" s="312" t="s">
        <v>269</v>
      </c>
      <c r="F12" s="43"/>
      <c r="G12" s="164" t="s">
        <v>162</v>
      </c>
    </row>
    <row r="13" spans="1:7" ht="21" thickBot="1" x14ac:dyDescent="0.3">
      <c r="B13" s="63" t="s">
        <v>55</v>
      </c>
      <c r="C13" s="73">
        <v>270</v>
      </c>
      <c r="D13" s="73">
        <v>1968</v>
      </c>
      <c r="E13" s="313" t="s">
        <v>228</v>
      </c>
      <c r="F13" s="43"/>
      <c r="G13" s="164" t="s">
        <v>163</v>
      </c>
    </row>
    <row r="14" spans="1:7" ht="31.2" thickBot="1" x14ac:dyDescent="0.3">
      <c r="B14" s="63" t="s">
        <v>56</v>
      </c>
      <c r="C14" s="73">
        <v>640</v>
      </c>
      <c r="D14" s="73">
        <v>1981</v>
      </c>
      <c r="E14" s="313" t="s">
        <v>268</v>
      </c>
      <c r="F14" s="43"/>
      <c r="G14" s="164" t="s">
        <v>162</v>
      </c>
    </row>
    <row r="15" spans="1:7" ht="31.2" thickBot="1" x14ac:dyDescent="0.3">
      <c r="B15" s="63" t="s">
        <v>57</v>
      </c>
      <c r="C15" s="73">
        <v>263</v>
      </c>
      <c r="D15" s="73">
        <v>1990</v>
      </c>
      <c r="E15" s="314" t="s">
        <v>271</v>
      </c>
      <c r="F15" s="43"/>
      <c r="G15" s="164" t="s">
        <v>162</v>
      </c>
    </row>
    <row r="16" spans="1:7" ht="21" thickBot="1" x14ac:dyDescent="0.3">
      <c r="B16" s="64" t="s">
        <v>58</v>
      </c>
      <c r="C16" s="74">
        <v>540</v>
      </c>
      <c r="D16" s="74">
        <v>2001</v>
      </c>
      <c r="E16" s="315" t="s">
        <v>200</v>
      </c>
      <c r="F16" s="43"/>
      <c r="G16" s="164" t="s">
        <v>162</v>
      </c>
    </row>
    <row r="17" spans="2:7" ht="24.75" customHeight="1" thickBot="1" x14ac:dyDescent="0.3">
      <c r="B17" s="104" t="s">
        <v>82</v>
      </c>
      <c r="C17" s="235">
        <v>10</v>
      </c>
      <c r="D17" s="105" t="s">
        <v>87</v>
      </c>
      <c r="E17" s="316" t="s">
        <v>201</v>
      </c>
      <c r="F17" s="43"/>
      <c r="G17" s="164" t="s">
        <v>162</v>
      </c>
    </row>
    <row r="18" spans="2:7" ht="21" thickBot="1" x14ac:dyDescent="0.3">
      <c r="B18" s="66" t="s">
        <v>69</v>
      </c>
      <c r="C18" s="236">
        <v>75</v>
      </c>
      <c r="D18" s="73" t="s">
        <v>86</v>
      </c>
      <c r="E18" s="316" t="s">
        <v>201</v>
      </c>
      <c r="F18" s="43"/>
      <c r="G18" s="164"/>
    </row>
    <row r="19" spans="2:7" ht="13.8" thickBot="1" x14ac:dyDescent="0.3">
      <c r="B19" s="66" t="s">
        <v>70</v>
      </c>
      <c r="C19" s="73">
        <v>23</v>
      </c>
      <c r="D19" s="73">
        <v>2003</v>
      </c>
      <c r="E19" s="317" t="s">
        <v>202</v>
      </c>
      <c r="F19" s="43"/>
      <c r="G19" s="164" t="s">
        <v>162</v>
      </c>
    </row>
    <row r="20" spans="2:7" ht="13.8" thickBot="1" x14ac:dyDescent="0.3">
      <c r="B20" s="63" t="s">
        <v>59</v>
      </c>
      <c r="C20" s="73">
        <v>260</v>
      </c>
      <c r="D20" s="73">
        <v>1974</v>
      </c>
      <c r="E20" s="318" t="s">
        <v>85</v>
      </c>
      <c r="F20" s="43"/>
      <c r="G20" s="164" t="s">
        <v>162</v>
      </c>
    </row>
    <row r="21" spans="2:7" ht="13.8" thickBot="1" x14ac:dyDescent="0.3">
      <c r="B21" s="63" t="s">
        <v>60</v>
      </c>
      <c r="C21" s="73">
        <v>260</v>
      </c>
      <c r="D21" s="73">
        <v>1976</v>
      </c>
      <c r="E21" s="318" t="s">
        <v>85</v>
      </c>
      <c r="F21" s="43"/>
      <c r="G21" s="164" t="s">
        <v>163</v>
      </c>
    </row>
    <row r="22" spans="2:7" ht="13.8" thickBot="1" x14ac:dyDescent="0.3">
      <c r="B22" s="64" t="s">
        <v>61</v>
      </c>
      <c r="C22" s="74">
        <v>18</v>
      </c>
      <c r="D22" s="74">
        <v>1973</v>
      </c>
      <c r="E22" s="318" t="s">
        <v>85</v>
      </c>
      <c r="F22" s="43"/>
      <c r="G22" s="164" t="s">
        <v>163</v>
      </c>
    </row>
    <row r="23" spans="2:7" ht="13.8" thickBot="1" x14ac:dyDescent="0.3">
      <c r="B23" s="104" t="s">
        <v>83</v>
      </c>
      <c r="C23" s="105">
        <v>126</v>
      </c>
      <c r="D23" s="105">
        <v>1973</v>
      </c>
      <c r="E23" s="318" t="s">
        <v>85</v>
      </c>
      <c r="F23" s="43"/>
      <c r="G23" s="164" t="s">
        <v>163</v>
      </c>
    </row>
    <row r="24" spans="2:7" ht="13.8" thickBot="1" x14ac:dyDescent="0.3">
      <c r="B24" s="63" t="s">
        <v>62</v>
      </c>
      <c r="C24" s="73">
        <v>70</v>
      </c>
      <c r="D24" s="73">
        <v>1975</v>
      </c>
      <c r="E24" s="318" t="s">
        <v>85</v>
      </c>
      <c r="F24" s="43"/>
      <c r="G24" s="164" t="s">
        <v>163</v>
      </c>
    </row>
    <row r="25" spans="2:7" ht="21" thickBot="1" x14ac:dyDescent="0.3">
      <c r="B25" s="63" t="s">
        <v>63</v>
      </c>
      <c r="C25" s="74">
        <v>10</v>
      </c>
      <c r="D25" s="73" t="s">
        <v>64</v>
      </c>
      <c r="E25" s="316" t="s">
        <v>203</v>
      </c>
      <c r="F25" s="43"/>
      <c r="G25" s="164"/>
    </row>
    <row r="26" spans="2:7" ht="13.8" thickBot="1" x14ac:dyDescent="0.3">
      <c r="B26" s="63" t="s">
        <v>65</v>
      </c>
      <c r="C26" s="75">
        <v>60</v>
      </c>
      <c r="D26" s="73">
        <v>1995</v>
      </c>
      <c r="E26" s="318" t="s">
        <v>84</v>
      </c>
      <c r="G26" s="164" t="s">
        <v>163</v>
      </c>
    </row>
    <row r="27" spans="2:7" ht="21" thickBot="1" x14ac:dyDescent="0.3">
      <c r="B27" s="64" t="s">
        <v>66</v>
      </c>
      <c r="C27" s="74">
        <v>143</v>
      </c>
      <c r="D27" s="74">
        <v>1966</v>
      </c>
      <c r="E27" s="313" t="s">
        <v>205</v>
      </c>
      <c r="G27" s="164" t="s">
        <v>162</v>
      </c>
    </row>
    <row r="28" spans="2:7" ht="36" customHeight="1" thickBot="1" x14ac:dyDescent="0.3">
      <c r="B28" s="96" t="s">
        <v>67</v>
      </c>
      <c r="C28" s="97">
        <v>264</v>
      </c>
      <c r="D28" s="97">
        <v>1970</v>
      </c>
      <c r="E28" s="319" t="s">
        <v>204</v>
      </c>
      <c r="G28" s="164" t="s">
        <v>162</v>
      </c>
    </row>
    <row r="29" spans="2:7" ht="21.6" thickTop="1" thickBot="1" x14ac:dyDescent="0.3">
      <c r="B29" s="81" t="s">
        <v>209</v>
      </c>
      <c r="C29" s="210">
        <f>+SUM(C10:C28)-C13-C14-C28</f>
        <v>2323</v>
      </c>
      <c r="D29" s="103"/>
      <c r="E29" s="106"/>
      <c r="G29" s="165"/>
    </row>
    <row r="30" spans="2:7" ht="13.8" thickBot="1" x14ac:dyDescent="0.3">
      <c r="B30" s="96" t="s">
        <v>68</v>
      </c>
      <c r="C30" s="97">
        <v>89</v>
      </c>
      <c r="D30" s="97"/>
      <c r="E30" s="320"/>
      <c r="G30" s="165" t="s">
        <v>162</v>
      </c>
    </row>
    <row r="31" spans="2:7" ht="14.4" thickTop="1" thickBot="1" x14ac:dyDescent="0.3">
      <c r="B31" s="61"/>
      <c r="C31" s="90"/>
      <c r="D31" s="72"/>
      <c r="E31" s="71"/>
    </row>
    <row r="32" spans="2:7" ht="52.2" thickTop="1" thickBot="1" x14ac:dyDescent="0.3">
      <c r="B32" s="65" t="s">
        <v>196</v>
      </c>
      <c r="C32" s="92">
        <f>620+9</f>
        <v>629</v>
      </c>
      <c r="D32" s="82"/>
      <c r="E32" s="321" t="s">
        <v>267</v>
      </c>
    </row>
    <row r="33" spans="1:5" ht="13.8" thickBot="1" x14ac:dyDescent="0.3">
      <c r="B33" s="60"/>
      <c r="C33" s="98"/>
      <c r="D33" s="99"/>
      <c r="E33" s="100"/>
    </row>
    <row r="34" spans="1:5" ht="14.4" thickTop="1" thickBot="1" x14ac:dyDescent="0.3">
      <c r="B34" s="101" t="s">
        <v>260</v>
      </c>
      <c r="C34" s="216">
        <f>+C32+C30+C29</f>
        <v>3041</v>
      </c>
      <c r="D34" s="102"/>
      <c r="E34" s="102"/>
    </row>
    <row r="35" spans="1:5" ht="13.8" thickTop="1" x14ac:dyDescent="0.25">
      <c r="B35" s="93"/>
      <c r="C35" s="94"/>
      <c r="D35" s="95"/>
    </row>
    <row r="36" spans="1:5" x14ac:dyDescent="0.25">
      <c r="B36" s="93"/>
      <c r="C36" s="94"/>
      <c r="D36" s="95"/>
    </row>
    <row r="37" spans="1:5" x14ac:dyDescent="0.25">
      <c r="B37" s="93"/>
      <c r="C37" s="94"/>
      <c r="D37" s="95"/>
    </row>
    <row r="38" spans="1:5" x14ac:dyDescent="0.25">
      <c r="B38" s="93"/>
      <c r="C38" s="94"/>
      <c r="D38" s="95"/>
    </row>
    <row r="39" spans="1:5" x14ac:dyDescent="0.25">
      <c r="B39" s="93"/>
      <c r="C39" s="94"/>
      <c r="D39" s="95"/>
    </row>
    <row r="40" spans="1:5" x14ac:dyDescent="0.25">
      <c r="B40" s="93"/>
      <c r="C40" s="94"/>
      <c r="D40" s="95"/>
    </row>
    <row r="41" spans="1:5" x14ac:dyDescent="0.25">
      <c r="B41" s="93"/>
      <c r="C41" s="94"/>
      <c r="D41" s="95"/>
    </row>
    <row r="42" spans="1:5" s="55" customFormat="1" x14ac:dyDescent="0.25">
      <c r="A42" s="167"/>
      <c r="B42" s="176"/>
      <c r="C42" s="177"/>
      <c r="D42" s="172"/>
    </row>
    <row r="43" spans="1:5" s="55" customFormat="1" x14ac:dyDescent="0.25">
      <c r="B43" s="176"/>
      <c r="C43" s="177"/>
      <c r="D43" s="172"/>
    </row>
    <row r="44" spans="1:5" s="55" customFormat="1" x14ac:dyDescent="0.25">
      <c r="C44" s="177"/>
    </row>
    <row r="45" spans="1:5" s="55" customFormat="1" x14ac:dyDescent="0.25">
      <c r="B45" s="170"/>
      <c r="C45" s="177"/>
      <c r="D45" s="170"/>
      <c r="E45" s="170"/>
    </row>
    <row r="46" spans="1:5" s="55" customFormat="1" x14ac:dyDescent="0.25">
      <c r="B46" s="170"/>
      <c r="C46" s="115"/>
      <c r="D46" s="170"/>
      <c r="E46" s="170"/>
    </row>
    <row r="47" spans="1:5" s="55" customFormat="1" x14ac:dyDescent="0.25">
      <c r="B47" s="116"/>
      <c r="C47" s="171"/>
      <c r="D47" s="172"/>
      <c r="E47" s="173"/>
    </row>
    <row r="48" spans="1:5" s="55" customFormat="1" x14ac:dyDescent="0.25">
      <c r="B48" s="178"/>
      <c r="C48" s="172"/>
      <c r="D48" s="172"/>
      <c r="E48" s="179"/>
    </row>
    <row r="49" spans="2:5" s="55" customFormat="1" x14ac:dyDescent="0.25">
      <c r="B49" s="178"/>
      <c r="C49" s="172"/>
      <c r="D49" s="172"/>
      <c r="E49" s="178"/>
    </row>
    <row r="50" spans="2:5" s="55" customFormat="1" x14ac:dyDescent="0.25">
      <c r="B50" s="178"/>
      <c r="C50" s="172"/>
      <c r="D50" s="172"/>
      <c r="E50" s="179"/>
    </row>
    <row r="51" spans="2:5" s="55" customFormat="1" x14ac:dyDescent="0.25">
      <c r="B51" s="178"/>
      <c r="C51" s="172"/>
      <c r="D51" s="172"/>
      <c r="E51" s="179"/>
    </row>
    <row r="52" spans="2:5" s="55" customFormat="1" x14ac:dyDescent="0.25">
      <c r="B52" s="178"/>
      <c r="C52" s="172"/>
      <c r="D52" s="172"/>
      <c r="E52" s="179"/>
    </row>
    <row r="53" spans="2:5" s="55" customFormat="1" x14ac:dyDescent="0.25">
      <c r="B53" s="178"/>
      <c r="C53" s="172"/>
      <c r="D53" s="172"/>
      <c r="E53" s="179"/>
    </row>
    <row r="54" spans="2:5" s="55" customFormat="1" x14ac:dyDescent="0.25">
      <c r="B54" s="178"/>
      <c r="C54" s="172"/>
      <c r="D54" s="172"/>
      <c r="E54" s="179"/>
    </row>
    <row r="55" spans="2:5" s="55" customFormat="1" x14ac:dyDescent="0.25">
      <c r="B55" s="179"/>
      <c r="C55" s="179"/>
      <c r="D55" s="179"/>
      <c r="E55" s="179"/>
    </row>
    <row r="56" spans="2:5" s="55" customFormat="1" x14ac:dyDescent="0.25">
      <c r="B56" s="179"/>
      <c r="C56" s="179"/>
      <c r="D56" s="179"/>
      <c r="E56" s="179"/>
    </row>
    <row r="57" spans="2:5" s="55" customFormat="1" x14ac:dyDescent="0.25">
      <c r="B57" s="179"/>
      <c r="C57" s="172"/>
      <c r="D57" s="172"/>
      <c r="E57" s="178"/>
    </row>
    <row r="58" spans="2:5" s="55" customFormat="1" x14ac:dyDescent="0.25">
      <c r="B58" s="179"/>
      <c r="C58" s="172"/>
      <c r="D58" s="172"/>
      <c r="E58" s="178"/>
    </row>
    <row r="59" spans="2:5" s="55" customFormat="1" x14ac:dyDescent="0.25">
      <c r="B59" s="178"/>
      <c r="C59" s="172"/>
      <c r="D59" s="172"/>
      <c r="E59" s="179"/>
    </row>
    <row r="60" spans="2:5" s="55" customFormat="1" x14ac:dyDescent="0.25">
      <c r="B60" s="178"/>
      <c r="C60" s="172"/>
      <c r="D60" s="172"/>
      <c r="E60" s="178"/>
    </row>
    <row r="61" spans="2:5" s="55" customFormat="1" x14ac:dyDescent="0.25">
      <c r="B61" s="178"/>
      <c r="C61" s="172"/>
      <c r="D61" s="172"/>
      <c r="E61" s="178"/>
    </row>
    <row r="62" spans="2:5" s="55" customFormat="1" x14ac:dyDescent="0.25">
      <c r="B62" s="179"/>
      <c r="C62" s="179"/>
      <c r="D62" s="179"/>
      <c r="E62" s="179"/>
    </row>
    <row r="63" spans="2:5" s="55" customFormat="1" x14ac:dyDescent="0.25">
      <c r="B63" s="179"/>
      <c r="C63" s="179"/>
      <c r="D63" s="179"/>
      <c r="E63" s="179"/>
    </row>
    <row r="64" spans="2:5" s="55" customFormat="1" x14ac:dyDescent="0.25">
      <c r="B64" s="178"/>
      <c r="C64" s="172"/>
      <c r="D64" s="172"/>
      <c r="E64" s="178"/>
    </row>
    <row r="65" spans="2:5" s="55" customFormat="1" x14ac:dyDescent="0.25">
      <c r="B65" s="178"/>
      <c r="C65" s="172"/>
      <c r="D65" s="172"/>
      <c r="E65" s="178"/>
    </row>
    <row r="66" spans="2:5" s="55" customFormat="1" x14ac:dyDescent="0.25">
      <c r="B66" s="178"/>
      <c r="C66" s="172"/>
      <c r="D66" s="172"/>
      <c r="E66" s="178"/>
    </row>
    <row r="67" spans="2:5" s="55" customFormat="1" x14ac:dyDescent="0.25">
      <c r="B67" s="178"/>
      <c r="C67" s="172"/>
      <c r="D67" s="172"/>
      <c r="E67" s="179"/>
    </row>
    <row r="68" spans="2:5" s="55" customFormat="1" x14ac:dyDescent="0.25">
      <c r="B68" s="178"/>
      <c r="C68" s="172"/>
      <c r="D68" s="172"/>
      <c r="E68" s="179"/>
    </row>
    <row r="69" spans="2:5" s="55" customFormat="1" x14ac:dyDescent="0.25">
      <c r="B69" s="116"/>
      <c r="C69" s="175"/>
      <c r="D69" s="169"/>
      <c r="E69" s="116"/>
    </row>
    <row r="70" spans="2:5" s="55" customFormat="1" x14ac:dyDescent="0.25">
      <c r="B70" s="178"/>
      <c r="C70" s="172"/>
      <c r="D70" s="172"/>
      <c r="E70" s="178"/>
    </row>
    <row r="71" spans="2:5" s="55" customFormat="1" x14ac:dyDescent="0.25">
      <c r="B71" s="176"/>
      <c r="C71" s="177"/>
      <c r="D71" s="172"/>
      <c r="E71" s="178"/>
    </row>
    <row r="72" spans="2:5" s="55" customFormat="1" x14ac:dyDescent="0.25">
      <c r="B72" s="176"/>
      <c r="C72" s="115"/>
      <c r="D72" s="172"/>
      <c r="E72" s="178"/>
    </row>
    <row r="73" spans="2:5" s="55" customFormat="1" x14ac:dyDescent="0.25">
      <c r="B73" s="178"/>
      <c r="C73" s="115"/>
      <c r="D73" s="172"/>
      <c r="E73" s="178"/>
    </row>
    <row r="74" spans="2:5" s="55" customFormat="1" x14ac:dyDescent="0.25">
      <c r="B74" s="178"/>
      <c r="C74" s="115"/>
      <c r="D74" s="172"/>
      <c r="E74" s="178"/>
    </row>
    <row r="75" spans="2:5" s="55" customFormat="1" x14ac:dyDescent="0.25">
      <c r="B75" s="176"/>
      <c r="C75" s="177"/>
      <c r="D75" s="172"/>
      <c r="E75" s="178"/>
    </row>
    <row r="76" spans="2:5" s="55" customFormat="1" x14ac:dyDescent="0.25"/>
    <row r="77" spans="2:5" s="55" customFormat="1" x14ac:dyDescent="0.25"/>
  </sheetData>
  <mergeCells count="3">
    <mergeCell ref="E7:E8"/>
    <mergeCell ref="B7:B8"/>
    <mergeCell ref="D7:D8"/>
  </mergeCells>
  <phoneticPr fontId="2" type="noConversion"/>
  <hyperlinks>
    <hyperlink ref="C1" location="Indholdfortegnelse!A1" display="Indholdsfortegnelse"/>
  </hyperlinks>
  <pageMargins left="0.75" right="0.75" top="1" bottom="1" header="0" footer="0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>
    <tabColor theme="9" tint="0.39997558519241921"/>
  </sheetPr>
  <dimension ref="A1:H58"/>
  <sheetViews>
    <sheetView topLeftCell="A6" workbookViewId="0">
      <selection activeCell="C22" sqref="C22"/>
    </sheetView>
  </sheetViews>
  <sheetFormatPr defaultRowHeight="13.2" x14ac:dyDescent="0.25"/>
  <cols>
    <col min="2" max="2" width="23.109375" bestFit="1" customWidth="1"/>
    <col min="3" max="3" width="10" customWidth="1"/>
    <col min="4" max="4" width="8.6640625" bestFit="1" customWidth="1"/>
    <col min="5" max="5" width="27.6640625" customWidth="1"/>
    <col min="7" max="7" width="18.5546875" customWidth="1"/>
  </cols>
  <sheetData>
    <row r="1" spans="1:7" x14ac:dyDescent="0.25">
      <c r="A1" t="s">
        <v>112</v>
      </c>
      <c r="C1" s="136" t="s">
        <v>133</v>
      </c>
    </row>
    <row r="2" spans="1:7" x14ac:dyDescent="0.25">
      <c r="A2" s="111" t="s">
        <v>114</v>
      </c>
    </row>
    <row r="4" spans="1:7" x14ac:dyDescent="0.25">
      <c r="A4" s="111" t="s">
        <v>1</v>
      </c>
    </row>
    <row r="6" spans="1:7" x14ac:dyDescent="0.25">
      <c r="B6" s="84">
        <v>2012</v>
      </c>
    </row>
    <row r="7" spans="1:7" ht="13.8" thickBot="1" x14ac:dyDescent="0.3"/>
    <row r="8" spans="1:7" ht="12.75" customHeight="1" x14ac:dyDescent="0.25">
      <c r="B8" s="418" t="s">
        <v>46</v>
      </c>
      <c r="C8" s="67" t="s">
        <v>47</v>
      </c>
      <c r="D8" s="420" t="s">
        <v>48</v>
      </c>
      <c r="E8" s="416" t="s">
        <v>49</v>
      </c>
      <c r="G8" s="158" t="s">
        <v>160</v>
      </c>
    </row>
    <row r="9" spans="1:7" x14ac:dyDescent="0.25">
      <c r="B9" s="419"/>
      <c r="C9" s="68" t="s">
        <v>50</v>
      </c>
      <c r="D9" s="421"/>
      <c r="E9" s="417"/>
      <c r="G9" s="159"/>
    </row>
    <row r="10" spans="1:7" x14ac:dyDescent="0.25">
      <c r="B10" s="419"/>
      <c r="C10" s="423" t="s">
        <v>51</v>
      </c>
      <c r="D10" s="425" t="s">
        <v>0</v>
      </c>
      <c r="E10" s="427"/>
      <c r="G10" s="159" t="s">
        <v>161</v>
      </c>
    </row>
    <row r="11" spans="1:7" ht="13.8" thickBot="1" x14ac:dyDescent="0.3">
      <c r="B11" s="422"/>
      <c r="C11" s="424"/>
      <c r="D11" s="426"/>
      <c r="E11" s="428"/>
      <c r="G11" s="159"/>
    </row>
    <row r="12" spans="1:7" ht="37.5" customHeight="1" thickTop="1" thickBot="1" x14ac:dyDescent="0.3">
      <c r="B12" s="76" t="s">
        <v>72</v>
      </c>
      <c r="C12" s="77">
        <v>665</v>
      </c>
      <c r="D12" s="77">
        <v>1979</v>
      </c>
      <c r="E12" s="322" t="s">
        <v>229</v>
      </c>
      <c r="G12" s="160" t="s">
        <v>162</v>
      </c>
    </row>
    <row r="13" spans="1:7" ht="13.8" thickBot="1" x14ac:dyDescent="0.3">
      <c r="B13" s="78" t="s">
        <v>73</v>
      </c>
      <c r="C13" s="77">
        <v>406</v>
      </c>
      <c r="D13" s="77">
        <v>1991</v>
      </c>
      <c r="E13" s="323" t="s">
        <v>272</v>
      </c>
      <c r="G13" s="161" t="s">
        <v>162</v>
      </c>
    </row>
    <row r="14" spans="1:7" ht="13.8" thickBot="1" x14ac:dyDescent="0.3">
      <c r="B14" s="79" t="s">
        <v>74</v>
      </c>
      <c r="C14" s="80">
        <v>36</v>
      </c>
      <c r="D14" s="80">
        <v>2009</v>
      </c>
      <c r="E14" s="324" t="s">
        <v>198</v>
      </c>
      <c r="F14" s="43"/>
      <c r="G14" s="160" t="s">
        <v>162</v>
      </c>
    </row>
    <row r="15" spans="1:7" ht="45" customHeight="1" thickBot="1" x14ac:dyDescent="0.3">
      <c r="B15" s="76" t="s">
        <v>75</v>
      </c>
      <c r="C15" s="77">
        <v>220</v>
      </c>
      <c r="D15" s="77">
        <v>1977</v>
      </c>
      <c r="E15" s="323" t="s">
        <v>277</v>
      </c>
      <c r="F15" s="43"/>
      <c r="G15" s="160" t="s">
        <v>162</v>
      </c>
    </row>
    <row r="16" spans="1:7" ht="31.2" thickBot="1" x14ac:dyDescent="0.3">
      <c r="B16" s="85" t="s">
        <v>76</v>
      </c>
      <c r="C16" s="86">
        <v>411</v>
      </c>
      <c r="D16" s="86">
        <v>1998</v>
      </c>
      <c r="E16" s="325" t="s">
        <v>276</v>
      </c>
      <c r="F16" s="43"/>
      <c r="G16" s="160" t="s">
        <v>162</v>
      </c>
    </row>
    <row r="17" spans="2:7" ht="21" thickBot="1" x14ac:dyDescent="0.3">
      <c r="B17" s="79" t="s">
        <v>77</v>
      </c>
      <c r="C17" s="80">
        <v>430</v>
      </c>
      <c r="D17" s="80">
        <v>1997</v>
      </c>
      <c r="E17" s="326" t="s">
        <v>81</v>
      </c>
      <c r="F17" s="43"/>
    </row>
    <row r="18" spans="2:7" ht="13.8" thickBot="1" x14ac:dyDescent="0.3">
      <c r="B18" s="87" t="s">
        <v>78</v>
      </c>
      <c r="C18" s="88">
        <v>367</v>
      </c>
      <c r="D18" s="88">
        <v>1984</v>
      </c>
      <c r="E18" s="327" t="s">
        <v>275</v>
      </c>
      <c r="F18" s="43"/>
      <c r="G18" t="s">
        <v>162</v>
      </c>
    </row>
    <row r="19" spans="2:7" ht="31.2" thickBot="1" x14ac:dyDescent="0.3">
      <c r="B19" s="79" t="s">
        <v>79</v>
      </c>
      <c r="C19" s="80">
        <v>380</v>
      </c>
      <c r="D19" s="80">
        <v>1985</v>
      </c>
      <c r="E19" s="324" t="s">
        <v>274</v>
      </c>
      <c r="F19" s="43"/>
      <c r="G19" t="s">
        <v>162</v>
      </c>
    </row>
    <row r="20" spans="2:7" ht="13.8" thickBot="1" x14ac:dyDescent="0.3">
      <c r="B20" s="206" t="s">
        <v>80</v>
      </c>
      <c r="C20" s="207">
        <v>402</v>
      </c>
      <c r="D20" s="207">
        <v>1992</v>
      </c>
      <c r="E20" s="328" t="s">
        <v>273</v>
      </c>
      <c r="F20" s="43"/>
    </row>
    <row r="21" spans="2:7" ht="13.8" thickBot="1" x14ac:dyDescent="0.3">
      <c r="B21" s="208" t="s">
        <v>195</v>
      </c>
      <c r="C21" s="209">
        <v>89</v>
      </c>
      <c r="D21" s="209"/>
      <c r="E21" s="329" t="s">
        <v>230</v>
      </c>
      <c r="F21" s="43"/>
      <c r="G21" t="s">
        <v>162</v>
      </c>
    </row>
    <row r="22" spans="2:7" ht="31.8" thickTop="1" thickBot="1" x14ac:dyDescent="0.3">
      <c r="B22" s="81" t="s">
        <v>197</v>
      </c>
      <c r="C22" s="89">
        <f>+C20+C18+C16+C14+C13+C17+C21+C19</f>
        <v>2521</v>
      </c>
      <c r="D22" s="82"/>
      <c r="E22" s="83"/>
    </row>
    <row r="23" spans="2:7" ht="13.8" thickBot="1" x14ac:dyDescent="0.3">
      <c r="B23" s="61"/>
      <c r="C23" s="90"/>
      <c r="D23" s="72"/>
      <c r="E23" s="71"/>
    </row>
    <row r="24" spans="2:7" ht="52.2" thickTop="1" thickBot="1" x14ac:dyDescent="0.3">
      <c r="B24" s="65" t="s">
        <v>196</v>
      </c>
      <c r="C24" s="92">
        <v>1907</v>
      </c>
      <c r="D24" s="82"/>
      <c r="E24" s="321" t="s">
        <v>267</v>
      </c>
    </row>
    <row r="25" spans="2:7" ht="13.8" thickBot="1" x14ac:dyDescent="0.3">
      <c r="B25" s="60"/>
      <c r="C25" s="98"/>
      <c r="D25" s="99"/>
      <c r="E25" s="100"/>
    </row>
    <row r="26" spans="2:7" ht="14.4" thickTop="1" thickBot="1" x14ac:dyDescent="0.3">
      <c r="B26" s="101" t="s">
        <v>261</v>
      </c>
      <c r="C26" s="216">
        <f>+C24+C22</f>
        <v>4428</v>
      </c>
      <c r="D26" s="102"/>
      <c r="E26" s="102"/>
    </row>
    <row r="27" spans="2:7" ht="13.8" thickTop="1" x14ac:dyDescent="0.25">
      <c r="B27" s="116"/>
      <c r="C27" s="117"/>
      <c r="D27" s="59"/>
      <c r="E27" s="59"/>
    </row>
    <row r="28" spans="2:7" x14ac:dyDescent="0.25">
      <c r="B28" s="116"/>
      <c r="C28" s="117"/>
      <c r="D28" s="59"/>
      <c r="E28" s="59"/>
    </row>
    <row r="29" spans="2:7" x14ac:dyDescent="0.25">
      <c r="B29" s="116"/>
      <c r="C29" s="117"/>
      <c r="D29" s="59"/>
      <c r="E29" s="59"/>
    </row>
    <row r="30" spans="2:7" x14ac:dyDescent="0.25">
      <c r="B30" s="116"/>
      <c r="C30" s="117"/>
      <c r="D30" s="59"/>
      <c r="E30" s="59"/>
    </row>
    <row r="31" spans="2:7" x14ac:dyDescent="0.25">
      <c r="B31" s="116"/>
      <c r="C31" s="117"/>
      <c r="E31" s="59"/>
    </row>
    <row r="32" spans="2:7" x14ac:dyDescent="0.25">
      <c r="D32" s="55"/>
    </row>
    <row r="33" spans="1:5" s="55" customFormat="1" x14ac:dyDescent="0.25">
      <c r="A33" s="167"/>
    </row>
    <row r="34" spans="1:5" s="55" customFormat="1" x14ac:dyDescent="0.25">
      <c r="C34" s="166"/>
      <c r="D34" s="166"/>
    </row>
    <row r="35" spans="1:5" s="55" customFormat="1" x14ac:dyDescent="0.25">
      <c r="B35" s="168"/>
    </row>
    <row r="36" spans="1:5" s="55" customFormat="1" x14ac:dyDescent="0.25"/>
    <row r="37" spans="1:5" s="55" customFormat="1" x14ac:dyDescent="0.25">
      <c r="B37" s="170"/>
      <c r="C37" s="115"/>
      <c r="D37" s="170"/>
      <c r="E37" s="170"/>
    </row>
    <row r="38" spans="1:5" s="55" customFormat="1" x14ac:dyDescent="0.25">
      <c r="B38" s="170"/>
      <c r="C38" s="115"/>
      <c r="D38" s="170"/>
      <c r="E38" s="170"/>
    </row>
    <row r="39" spans="1:5" s="55" customFormat="1" x14ac:dyDescent="0.25">
      <c r="B39" s="170"/>
      <c r="C39" s="174"/>
      <c r="D39" s="179"/>
      <c r="E39" s="174"/>
    </row>
    <row r="40" spans="1:5" s="55" customFormat="1" x14ac:dyDescent="0.25">
      <c r="B40" s="170"/>
      <c r="C40" s="174"/>
      <c r="D40" s="179"/>
      <c r="E40" s="174"/>
    </row>
    <row r="41" spans="1:5" s="55" customFormat="1" x14ac:dyDescent="0.25">
      <c r="B41" s="173"/>
      <c r="C41" s="171"/>
      <c r="D41" s="171"/>
      <c r="E41" s="174"/>
    </row>
    <row r="42" spans="1:5" s="55" customFormat="1" x14ac:dyDescent="0.25">
      <c r="B42" s="173"/>
      <c r="C42" s="171"/>
      <c r="D42" s="171"/>
      <c r="E42" s="174"/>
    </row>
    <row r="43" spans="1:5" s="55" customFormat="1" x14ac:dyDescent="0.25">
      <c r="B43" s="173"/>
      <c r="C43" s="171"/>
      <c r="D43" s="171"/>
      <c r="E43" s="174"/>
    </row>
    <row r="44" spans="1:5" s="55" customFormat="1" x14ac:dyDescent="0.25">
      <c r="B44" s="173"/>
      <c r="C44" s="171"/>
      <c r="D44" s="171"/>
      <c r="E44" s="174"/>
    </row>
    <row r="45" spans="1:5" s="55" customFormat="1" x14ac:dyDescent="0.25">
      <c r="B45" s="174"/>
      <c r="C45" s="174"/>
      <c r="D45" s="174"/>
      <c r="E45" s="174"/>
    </row>
    <row r="46" spans="1:5" s="55" customFormat="1" x14ac:dyDescent="0.25">
      <c r="B46" s="174"/>
      <c r="C46" s="174"/>
      <c r="D46" s="174"/>
      <c r="E46" s="174"/>
    </row>
    <row r="47" spans="1:5" s="55" customFormat="1" x14ac:dyDescent="0.25">
      <c r="B47" s="173"/>
      <c r="C47" s="171"/>
      <c r="D47" s="171"/>
      <c r="E47" s="174"/>
    </row>
    <row r="48" spans="1:5" s="55" customFormat="1" x14ac:dyDescent="0.25">
      <c r="B48" s="174"/>
      <c r="C48" s="174"/>
      <c r="D48" s="174"/>
      <c r="E48" s="174"/>
    </row>
    <row r="49" spans="1:8" s="55" customFormat="1" x14ac:dyDescent="0.25">
      <c r="B49" s="174"/>
      <c r="C49" s="174"/>
      <c r="D49" s="174"/>
      <c r="E49" s="174"/>
    </row>
    <row r="50" spans="1:8" s="55" customFormat="1" x14ac:dyDescent="0.25">
      <c r="B50" s="173"/>
      <c r="C50" s="171"/>
      <c r="D50" s="171"/>
      <c r="E50" s="174"/>
    </row>
    <row r="51" spans="1:8" s="55" customFormat="1" x14ac:dyDescent="0.25">
      <c r="B51" s="173"/>
      <c r="C51" s="171"/>
      <c r="D51" s="171"/>
      <c r="E51" s="173"/>
    </row>
    <row r="52" spans="1:8" s="55" customFormat="1" x14ac:dyDescent="0.25">
      <c r="B52" s="116"/>
      <c r="C52" s="175"/>
      <c r="D52" s="169"/>
      <c r="E52" s="116"/>
    </row>
    <row r="53" spans="1:8" s="55" customFormat="1" x14ac:dyDescent="0.25">
      <c r="B53" s="116"/>
      <c r="C53" s="169"/>
      <c r="D53" s="169"/>
      <c r="E53" s="116"/>
    </row>
    <row r="54" spans="1:8" s="55" customFormat="1" x14ac:dyDescent="0.25">
      <c r="B54" s="116"/>
      <c r="C54" s="175"/>
      <c r="D54" s="169"/>
      <c r="E54" s="116"/>
    </row>
    <row r="55" spans="1:8" s="55" customFormat="1" x14ac:dyDescent="0.25">
      <c r="B55" s="116"/>
      <c r="C55" s="175"/>
      <c r="D55" s="169"/>
      <c r="E55" s="116"/>
    </row>
    <row r="56" spans="1:8" s="55" customFormat="1" x14ac:dyDescent="0.25">
      <c r="B56" s="116"/>
      <c r="C56" s="175"/>
      <c r="D56" s="169"/>
      <c r="E56" s="116"/>
    </row>
    <row r="57" spans="1:8" s="55" customFormat="1" x14ac:dyDescent="0.25"/>
    <row r="58" spans="1:8" x14ac:dyDescent="0.25">
      <c r="A58" s="43"/>
      <c r="B58" s="43"/>
      <c r="C58" s="43"/>
      <c r="D58" s="43"/>
      <c r="E58" s="43"/>
      <c r="F58" s="43"/>
      <c r="G58" s="43"/>
      <c r="H58" s="43"/>
    </row>
  </sheetData>
  <mergeCells count="7">
    <mergeCell ref="D8:D9"/>
    <mergeCell ref="E8:E9"/>
    <mergeCell ref="B10:B11"/>
    <mergeCell ref="C10:C11"/>
    <mergeCell ref="D10:D11"/>
    <mergeCell ref="E10:E11"/>
    <mergeCell ref="B8:B9"/>
  </mergeCells>
  <phoneticPr fontId="2" type="noConversion"/>
  <hyperlinks>
    <hyperlink ref="C1" location="Indholdfortegnelse!A1" display="Indholdsfortegnelse"/>
  </hyperlinks>
  <pageMargins left="0.75" right="0.75" top="1" bottom="1" header="0" footer="0"/>
  <pageSetup paperSize="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>
    <tabColor theme="2" tint="-0.499984740745262"/>
  </sheetPr>
  <dimension ref="A1:M25"/>
  <sheetViews>
    <sheetView workbookViewId="0"/>
  </sheetViews>
  <sheetFormatPr defaultRowHeight="13.2" x14ac:dyDescent="0.25"/>
  <cols>
    <col min="1" max="1" width="37.88671875" customWidth="1"/>
    <col min="2" max="11" width="7.109375" customWidth="1"/>
    <col min="12" max="12" width="7.109375" bestFit="1" customWidth="1"/>
    <col min="13" max="13" width="6.5546875" bestFit="1" customWidth="1"/>
    <col min="14" max="14" width="7.109375" bestFit="1" customWidth="1"/>
    <col min="15" max="15" width="6.5546875" bestFit="1" customWidth="1"/>
  </cols>
  <sheetData>
    <row r="1" spans="1:13" x14ac:dyDescent="0.25">
      <c r="A1" s="114" t="s">
        <v>95</v>
      </c>
      <c r="C1" s="136" t="s">
        <v>133</v>
      </c>
    </row>
    <row r="2" spans="1:13" x14ac:dyDescent="0.25">
      <c r="A2" t="s">
        <v>231</v>
      </c>
    </row>
    <row r="3" spans="1:13" x14ac:dyDescent="0.25">
      <c r="A3" s="268" t="s">
        <v>40</v>
      </c>
      <c r="B3" s="429">
        <v>2013</v>
      </c>
      <c r="C3" s="429"/>
      <c r="D3" s="429">
        <v>2014</v>
      </c>
      <c r="E3" s="429"/>
      <c r="F3" s="430">
        <v>2015</v>
      </c>
      <c r="G3" s="431"/>
      <c r="H3" s="430">
        <v>2016</v>
      </c>
      <c r="I3" s="431"/>
      <c r="J3" s="429">
        <v>2017</v>
      </c>
      <c r="K3" s="429"/>
      <c r="L3" s="429">
        <v>2018</v>
      </c>
      <c r="M3" s="430"/>
    </row>
    <row r="4" spans="1:13" x14ac:dyDescent="0.25">
      <c r="A4" s="269"/>
      <c r="B4" s="270" t="s">
        <v>37</v>
      </c>
      <c r="C4" s="271" t="s">
        <v>38</v>
      </c>
      <c r="D4" s="270" t="s">
        <v>37</v>
      </c>
      <c r="E4" s="271" t="s">
        <v>38</v>
      </c>
      <c r="F4" s="270" t="s">
        <v>37</v>
      </c>
      <c r="G4" s="271" t="s">
        <v>38</v>
      </c>
      <c r="H4" s="270" t="s">
        <v>37</v>
      </c>
      <c r="I4" s="272" t="s">
        <v>38</v>
      </c>
      <c r="J4" s="270" t="s">
        <v>37</v>
      </c>
      <c r="K4" s="271" t="s">
        <v>38</v>
      </c>
      <c r="L4" s="293" t="s">
        <v>37</v>
      </c>
      <c r="M4" s="272" t="s">
        <v>38</v>
      </c>
    </row>
    <row r="5" spans="1:13" x14ac:dyDescent="0.25">
      <c r="A5" s="273" t="s">
        <v>93</v>
      </c>
      <c r="B5" s="274">
        <v>1.7</v>
      </c>
      <c r="C5" s="275">
        <v>1.3</v>
      </c>
      <c r="D5" s="274">
        <v>1.7</v>
      </c>
      <c r="E5" s="275">
        <v>1.3</v>
      </c>
      <c r="F5" s="274">
        <v>1.7</v>
      </c>
      <c r="G5" s="275">
        <v>1.3</v>
      </c>
      <c r="H5" s="276">
        <v>1.7</v>
      </c>
      <c r="I5" s="275">
        <v>1.3</v>
      </c>
      <c r="J5" s="276">
        <v>1.7</v>
      </c>
      <c r="K5" s="275">
        <v>1.3</v>
      </c>
      <c r="L5" s="276">
        <v>1.7</v>
      </c>
      <c r="M5" s="277">
        <v>1.3</v>
      </c>
    </row>
    <row r="6" spans="1:13" x14ac:dyDescent="0.25">
      <c r="A6" s="273" t="s">
        <v>88</v>
      </c>
      <c r="B6" s="274">
        <v>0.6</v>
      </c>
      <c r="C6" s="275">
        <v>0.6</v>
      </c>
      <c r="D6" s="274">
        <v>0.6</v>
      </c>
      <c r="E6" s="275">
        <v>0.6</v>
      </c>
      <c r="F6" s="274">
        <v>0.6</v>
      </c>
      <c r="G6" s="275">
        <v>0.6</v>
      </c>
      <c r="H6" s="274">
        <v>0.6</v>
      </c>
      <c r="I6" s="277">
        <v>0.6</v>
      </c>
      <c r="J6" s="274">
        <v>0.6</v>
      </c>
      <c r="K6" s="275">
        <v>0.6</v>
      </c>
      <c r="L6" s="274">
        <v>0.6</v>
      </c>
      <c r="M6" s="277">
        <v>0.6</v>
      </c>
    </row>
    <row r="7" spans="1:13" x14ac:dyDescent="0.25">
      <c r="A7" s="273" t="s">
        <v>89</v>
      </c>
      <c r="B7" s="274">
        <v>0</v>
      </c>
      <c r="C7" s="275">
        <v>0</v>
      </c>
      <c r="D7" s="274">
        <v>0</v>
      </c>
      <c r="E7" s="275">
        <v>0</v>
      </c>
      <c r="F7" s="274">
        <v>0</v>
      </c>
      <c r="G7" s="275">
        <v>0</v>
      </c>
      <c r="H7" s="274">
        <v>0</v>
      </c>
      <c r="I7" s="277">
        <v>0</v>
      </c>
      <c r="J7" s="274">
        <v>0</v>
      </c>
      <c r="K7" s="275">
        <v>0</v>
      </c>
      <c r="L7" s="274">
        <v>0</v>
      </c>
      <c r="M7" s="277">
        <v>0</v>
      </c>
    </row>
    <row r="8" spans="1:13" x14ac:dyDescent="0.25">
      <c r="A8" s="273" t="s">
        <v>92</v>
      </c>
      <c r="B8" s="274">
        <v>1</v>
      </c>
      <c r="C8" s="275">
        <v>1</v>
      </c>
      <c r="D8" s="274">
        <v>1</v>
      </c>
      <c r="E8" s="275">
        <v>1</v>
      </c>
      <c r="F8" s="274">
        <v>1.7</v>
      </c>
      <c r="G8" s="275">
        <v>1.7</v>
      </c>
      <c r="H8" s="278">
        <v>1.7</v>
      </c>
      <c r="I8" s="277">
        <v>1.7</v>
      </c>
      <c r="J8" s="278">
        <v>1.7</v>
      </c>
      <c r="K8" s="275">
        <v>1.7</v>
      </c>
      <c r="L8" s="278">
        <v>1.7</v>
      </c>
      <c r="M8" s="277">
        <v>1.7</v>
      </c>
    </row>
    <row r="9" spans="1:13" x14ac:dyDescent="0.25">
      <c r="A9" s="273" t="s">
        <v>91</v>
      </c>
      <c r="B9" s="274">
        <v>0.74</v>
      </c>
      <c r="C9" s="277">
        <v>0.68</v>
      </c>
      <c r="D9" s="274">
        <v>0.74</v>
      </c>
      <c r="E9" s="277">
        <v>0.68</v>
      </c>
      <c r="F9" s="274">
        <v>0.74</v>
      </c>
      <c r="G9" s="277">
        <v>0.68</v>
      </c>
      <c r="H9" s="274">
        <v>0.74</v>
      </c>
      <c r="I9" s="277">
        <v>0.68</v>
      </c>
      <c r="J9" s="274">
        <v>0.74</v>
      </c>
      <c r="K9" s="275">
        <v>0.68</v>
      </c>
      <c r="L9" s="274">
        <v>0.74</v>
      </c>
      <c r="M9" s="277">
        <v>0.68</v>
      </c>
    </row>
    <row r="10" spans="1:13" x14ac:dyDescent="0.25">
      <c r="A10" s="273" t="s">
        <v>90</v>
      </c>
      <c r="B10" s="278">
        <v>1.78</v>
      </c>
      <c r="C10" s="275">
        <v>1.5</v>
      </c>
      <c r="D10" s="278">
        <v>1.78</v>
      </c>
      <c r="E10" s="275">
        <v>1.5</v>
      </c>
      <c r="F10" s="278">
        <v>1.78</v>
      </c>
      <c r="G10" s="275">
        <v>1.5</v>
      </c>
      <c r="H10" s="278">
        <v>1.78</v>
      </c>
      <c r="I10" s="277">
        <v>1.5</v>
      </c>
      <c r="J10" s="278">
        <v>1.78</v>
      </c>
      <c r="K10" s="275">
        <v>1.5</v>
      </c>
      <c r="L10" s="278">
        <v>2.5</v>
      </c>
      <c r="M10" s="277">
        <v>2.5</v>
      </c>
    </row>
    <row r="11" spans="1:13" x14ac:dyDescent="0.25">
      <c r="A11" s="273" t="s">
        <v>94</v>
      </c>
      <c r="B11" s="274">
        <v>0</v>
      </c>
      <c r="C11" s="275">
        <v>0</v>
      </c>
      <c r="D11" s="274">
        <v>0</v>
      </c>
      <c r="E11" s="275">
        <v>0</v>
      </c>
      <c r="F11" s="274">
        <v>0</v>
      </c>
      <c r="G11" s="275">
        <v>0</v>
      </c>
      <c r="H11" s="274">
        <v>0</v>
      </c>
      <c r="I11" s="277">
        <v>0</v>
      </c>
      <c r="J11" s="274">
        <v>0</v>
      </c>
      <c r="K11" s="279">
        <v>0</v>
      </c>
      <c r="L11" s="274">
        <v>0.7</v>
      </c>
      <c r="M11" s="297">
        <v>0.7</v>
      </c>
    </row>
    <row r="12" spans="1:13" x14ac:dyDescent="0.25">
      <c r="A12" s="280" t="s">
        <v>39</v>
      </c>
      <c r="B12" s="270">
        <v>0.6</v>
      </c>
      <c r="C12" s="271">
        <v>0.6</v>
      </c>
      <c r="D12" s="270">
        <v>0.6</v>
      </c>
      <c r="E12" s="271">
        <v>0.6</v>
      </c>
      <c r="F12" s="270">
        <v>0.6</v>
      </c>
      <c r="G12" s="271">
        <v>0.6</v>
      </c>
      <c r="H12" s="270">
        <v>0.6</v>
      </c>
      <c r="I12" s="272">
        <v>0.6</v>
      </c>
      <c r="J12" s="270">
        <v>0.6</v>
      </c>
      <c r="K12" s="271">
        <v>0.6</v>
      </c>
      <c r="L12" s="293">
        <v>0.6</v>
      </c>
      <c r="M12" s="272">
        <v>0.6</v>
      </c>
    </row>
    <row r="13" spans="1:13" x14ac:dyDescent="0.25">
      <c r="A13" s="233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</row>
    <row r="14" spans="1:13" x14ac:dyDescent="0.25">
      <c r="A14" s="268" t="s">
        <v>40</v>
      </c>
      <c r="B14" s="429">
        <v>2019</v>
      </c>
      <c r="C14" s="429"/>
      <c r="D14" s="429">
        <v>2020</v>
      </c>
      <c r="E14" s="429"/>
      <c r="F14" s="432">
        <v>2025</v>
      </c>
      <c r="G14" s="432"/>
      <c r="H14" s="432">
        <v>2030</v>
      </c>
      <c r="I14" s="432"/>
      <c r="J14" s="432">
        <v>2035</v>
      </c>
      <c r="K14" s="433"/>
      <c r="L14" s="233"/>
      <c r="M14" s="233"/>
    </row>
    <row r="15" spans="1:13" x14ac:dyDescent="0.25">
      <c r="A15" s="269"/>
      <c r="B15" s="270" t="s">
        <v>37</v>
      </c>
      <c r="C15" s="271" t="s">
        <v>38</v>
      </c>
      <c r="D15" s="270" t="s">
        <v>37</v>
      </c>
      <c r="E15" s="281" t="s">
        <v>38</v>
      </c>
      <c r="F15" s="282" t="s">
        <v>37</v>
      </c>
      <c r="G15" s="281" t="s">
        <v>38</v>
      </c>
      <c r="H15" s="282" t="s">
        <v>37</v>
      </c>
      <c r="I15" s="281" t="s">
        <v>38</v>
      </c>
      <c r="J15" s="282" t="s">
        <v>37</v>
      </c>
      <c r="K15" s="296" t="s">
        <v>38</v>
      </c>
      <c r="L15" s="233"/>
      <c r="M15" s="233"/>
    </row>
    <row r="16" spans="1:13" x14ac:dyDescent="0.25">
      <c r="A16" s="273" t="s">
        <v>93</v>
      </c>
      <c r="B16" s="276">
        <v>1.7</v>
      </c>
      <c r="C16" s="275">
        <v>1.3</v>
      </c>
      <c r="D16" s="274">
        <v>1.7</v>
      </c>
      <c r="E16" s="275">
        <v>1.3</v>
      </c>
      <c r="F16" s="278">
        <v>1.7</v>
      </c>
      <c r="G16" s="275">
        <v>1.3</v>
      </c>
      <c r="H16" s="278">
        <v>1.7</v>
      </c>
      <c r="I16" s="275">
        <v>1.3</v>
      </c>
      <c r="J16" s="276">
        <v>1.7</v>
      </c>
      <c r="K16" s="277">
        <v>1.3</v>
      </c>
      <c r="L16" s="233"/>
      <c r="M16" s="233"/>
    </row>
    <row r="17" spans="1:13" x14ac:dyDescent="0.25">
      <c r="A17" s="273" t="s">
        <v>88</v>
      </c>
      <c r="B17" s="274">
        <v>0.6</v>
      </c>
      <c r="C17" s="275">
        <v>0.6</v>
      </c>
      <c r="D17" s="274">
        <v>0.6</v>
      </c>
      <c r="E17" s="275">
        <v>0.6</v>
      </c>
      <c r="F17" s="274">
        <v>0.6</v>
      </c>
      <c r="G17" s="275">
        <v>0.6</v>
      </c>
      <c r="H17" s="274">
        <v>0.6</v>
      </c>
      <c r="I17" s="275">
        <v>0.6</v>
      </c>
      <c r="J17" s="274">
        <v>0.6</v>
      </c>
      <c r="K17" s="277">
        <v>0.6</v>
      </c>
      <c r="L17" s="233"/>
      <c r="M17" s="233"/>
    </row>
    <row r="18" spans="1:13" x14ac:dyDescent="0.25">
      <c r="A18" s="273" t="s">
        <v>89</v>
      </c>
      <c r="B18" s="274">
        <v>0.4</v>
      </c>
      <c r="C18" s="275">
        <v>0.4</v>
      </c>
      <c r="D18" s="274">
        <v>0.4</v>
      </c>
      <c r="E18" s="275">
        <v>0.4</v>
      </c>
      <c r="F18" s="274">
        <v>0.4</v>
      </c>
      <c r="G18" s="275">
        <v>0.4</v>
      </c>
      <c r="H18" s="274">
        <v>0.4</v>
      </c>
      <c r="I18" s="275">
        <v>0.4</v>
      </c>
      <c r="J18" s="274">
        <v>0.4</v>
      </c>
      <c r="K18" s="277">
        <v>0.4</v>
      </c>
      <c r="L18" s="233"/>
      <c r="M18" s="233"/>
    </row>
    <row r="19" spans="1:13" x14ac:dyDescent="0.25">
      <c r="A19" s="273" t="s">
        <v>92</v>
      </c>
      <c r="B19" s="278">
        <v>1.7</v>
      </c>
      <c r="C19" s="275">
        <v>1.7</v>
      </c>
      <c r="D19" s="278">
        <v>1.7</v>
      </c>
      <c r="E19" s="275">
        <v>1.7</v>
      </c>
      <c r="F19" s="278">
        <v>1.7</v>
      </c>
      <c r="G19" s="275">
        <v>1.7</v>
      </c>
      <c r="H19" s="278">
        <v>1.7</v>
      </c>
      <c r="I19" s="275">
        <v>1.7</v>
      </c>
      <c r="J19" s="278">
        <v>1.7</v>
      </c>
      <c r="K19" s="277">
        <v>1.7</v>
      </c>
      <c r="L19" s="233"/>
      <c r="M19" s="233"/>
    </row>
    <row r="20" spans="1:13" x14ac:dyDescent="0.25">
      <c r="A20" s="273" t="s">
        <v>91</v>
      </c>
      <c r="B20" s="274">
        <v>0.74</v>
      </c>
      <c r="C20" s="277">
        <v>0.68</v>
      </c>
      <c r="D20" s="274">
        <v>0.74</v>
      </c>
      <c r="E20" s="277">
        <v>0.68</v>
      </c>
      <c r="F20" s="274">
        <v>0.74</v>
      </c>
      <c r="G20" s="277">
        <v>0.68</v>
      </c>
      <c r="H20" s="274">
        <v>0.74</v>
      </c>
      <c r="I20" s="277">
        <v>0.68</v>
      </c>
      <c r="J20" s="274">
        <v>0.74</v>
      </c>
      <c r="K20" s="277">
        <v>0.68</v>
      </c>
      <c r="L20" s="233"/>
      <c r="M20" s="233"/>
    </row>
    <row r="21" spans="1:13" x14ac:dyDescent="0.25">
      <c r="A21" s="273" t="s">
        <v>90</v>
      </c>
      <c r="B21" s="278">
        <v>2.5</v>
      </c>
      <c r="C21" s="277">
        <v>2.5</v>
      </c>
      <c r="D21" s="274">
        <v>2.5</v>
      </c>
      <c r="E21" s="279">
        <v>2.5</v>
      </c>
      <c r="F21" s="278">
        <v>3</v>
      </c>
      <c r="G21" s="279">
        <v>3</v>
      </c>
      <c r="H21" s="278">
        <v>3</v>
      </c>
      <c r="I21" s="279">
        <v>3</v>
      </c>
      <c r="J21" s="278">
        <v>3</v>
      </c>
      <c r="K21" s="297">
        <v>3</v>
      </c>
      <c r="L21" s="233"/>
      <c r="M21" s="233"/>
    </row>
    <row r="22" spans="1:13" x14ac:dyDescent="0.25">
      <c r="A22" s="273" t="s">
        <v>94</v>
      </c>
      <c r="B22" s="274">
        <v>0.7</v>
      </c>
      <c r="C22" s="279">
        <v>0.7</v>
      </c>
      <c r="D22" s="274">
        <v>0.7</v>
      </c>
      <c r="E22" s="279">
        <v>0.7</v>
      </c>
      <c r="F22" s="278">
        <v>0.7</v>
      </c>
      <c r="G22" s="279">
        <v>0.7</v>
      </c>
      <c r="H22" s="278">
        <v>0.7</v>
      </c>
      <c r="I22" s="279">
        <v>0.7</v>
      </c>
      <c r="J22" s="278">
        <v>0.7</v>
      </c>
      <c r="K22" s="297">
        <v>0.7</v>
      </c>
      <c r="L22" s="233"/>
      <c r="M22" s="233"/>
    </row>
    <row r="23" spans="1:13" x14ac:dyDescent="0.25">
      <c r="A23" s="280" t="s">
        <v>39</v>
      </c>
      <c r="B23" s="270">
        <v>0.6</v>
      </c>
      <c r="C23" s="271">
        <v>0.6</v>
      </c>
      <c r="D23" s="270">
        <v>0.6</v>
      </c>
      <c r="E23" s="281">
        <v>0.6</v>
      </c>
      <c r="F23" s="282">
        <v>0.6</v>
      </c>
      <c r="G23" s="281">
        <v>0.6</v>
      </c>
      <c r="H23" s="282">
        <v>0.6</v>
      </c>
      <c r="I23" s="281">
        <v>0.6</v>
      </c>
      <c r="J23" s="282">
        <v>0.6</v>
      </c>
      <c r="K23" s="296">
        <v>0.6</v>
      </c>
      <c r="L23" s="233"/>
      <c r="M23" s="233"/>
    </row>
    <row r="25" spans="1:13" x14ac:dyDescent="0.25">
      <c r="A25" s="44"/>
    </row>
  </sheetData>
  <mergeCells count="11">
    <mergeCell ref="J3:K3"/>
    <mergeCell ref="L3:M3"/>
    <mergeCell ref="F3:G3"/>
    <mergeCell ref="B3:C3"/>
    <mergeCell ref="J14:K14"/>
    <mergeCell ref="D3:E3"/>
    <mergeCell ref="B14:C14"/>
    <mergeCell ref="F14:G14"/>
    <mergeCell ref="D14:E14"/>
    <mergeCell ref="H14:I14"/>
    <mergeCell ref="H3:I3"/>
  </mergeCells>
  <phoneticPr fontId="2" type="noConversion"/>
  <hyperlinks>
    <hyperlink ref="C1" location="Indholdfortegnelse!A1" display="Indholdsfortegnelse"/>
  </hyperlinks>
  <pageMargins left="0.75" right="0.75" top="1" bottom="1" header="0" footer="0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58"/>
  <sheetViews>
    <sheetView workbookViewId="0">
      <selection activeCell="C1" sqref="C1"/>
    </sheetView>
  </sheetViews>
  <sheetFormatPr defaultRowHeight="13.2" x14ac:dyDescent="0.25"/>
  <cols>
    <col min="1" max="1" width="13.88671875" customWidth="1"/>
    <col min="5" max="5" width="12.5546875" customWidth="1"/>
    <col min="6" max="6" width="15" customWidth="1"/>
    <col min="7" max="7" width="20.109375" customWidth="1"/>
    <col min="8" max="8" width="13.44140625" customWidth="1"/>
    <col min="14" max="14" width="29.5546875" customWidth="1"/>
    <col min="15" max="15" width="21.6640625" customWidth="1"/>
    <col min="16" max="16" width="22.6640625" customWidth="1"/>
  </cols>
  <sheetData>
    <row r="1" spans="1:16" x14ac:dyDescent="0.25">
      <c r="A1" s="111" t="s">
        <v>240</v>
      </c>
      <c r="C1" s="136" t="s">
        <v>133</v>
      </c>
    </row>
    <row r="2" spans="1:16" x14ac:dyDescent="0.25">
      <c r="A2" s="111"/>
      <c r="C2" s="136"/>
    </row>
    <row r="3" spans="1:16" ht="13.8" thickBot="1" x14ac:dyDescent="0.3">
      <c r="A3" s="111"/>
      <c r="B3" s="438" t="s">
        <v>256</v>
      </c>
      <c r="C3" s="438"/>
      <c r="D3" s="438"/>
      <c r="E3" s="438"/>
      <c r="F3" s="438"/>
      <c r="G3" s="438"/>
      <c r="H3" s="438"/>
      <c r="M3" s="438" t="s">
        <v>255</v>
      </c>
      <c r="N3" s="438"/>
      <c r="O3" s="438"/>
      <c r="P3" s="438"/>
    </row>
    <row r="4" spans="1:16" x14ac:dyDescent="0.25">
      <c r="A4" s="111"/>
      <c r="C4" s="136"/>
    </row>
    <row r="6" spans="1:16" ht="21.75" customHeight="1" x14ac:dyDescent="0.25">
      <c r="A6" t="s">
        <v>245</v>
      </c>
      <c r="B6" s="292"/>
      <c r="C6" s="380" t="s">
        <v>36</v>
      </c>
      <c r="D6" s="380" t="s">
        <v>246</v>
      </c>
      <c r="E6" s="380" t="s">
        <v>247</v>
      </c>
      <c r="F6" s="380" t="s">
        <v>248</v>
      </c>
      <c r="G6" s="382" t="s">
        <v>250</v>
      </c>
      <c r="H6" s="382" t="s">
        <v>249</v>
      </c>
      <c r="L6" t="s">
        <v>245</v>
      </c>
      <c r="M6" s="292"/>
      <c r="N6" s="380" t="s">
        <v>252</v>
      </c>
      <c r="O6" s="380" t="s">
        <v>266</v>
      </c>
      <c r="P6" s="382" t="s">
        <v>254</v>
      </c>
    </row>
    <row r="7" spans="1:16" ht="21" customHeight="1" x14ac:dyDescent="0.25">
      <c r="B7" s="283"/>
      <c r="C7" s="381"/>
      <c r="D7" s="381"/>
      <c r="E7" s="381"/>
      <c r="F7" s="381"/>
      <c r="G7" s="383"/>
      <c r="H7" s="383"/>
      <c r="M7" s="283"/>
      <c r="N7" s="381"/>
      <c r="O7" s="381"/>
      <c r="P7" s="383"/>
    </row>
    <row r="8" spans="1:16" x14ac:dyDescent="0.25">
      <c r="B8" s="284">
        <v>2013</v>
      </c>
      <c r="C8" s="285">
        <v>135.74880000000002</v>
      </c>
      <c r="D8" s="285">
        <v>47.52</v>
      </c>
      <c r="E8" s="285">
        <f>+D8+C8</f>
        <v>183.26880000000003</v>
      </c>
      <c r="F8" s="285">
        <v>24.152727272727276</v>
      </c>
      <c r="G8" s="285">
        <f>+F8+E8</f>
        <v>207.4215272727273</v>
      </c>
      <c r="H8" s="286">
        <v>8.6385765317731969E-3</v>
      </c>
      <c r="M8" s="284">
        <v>2013</v>
      </c>
      <c r="N8" s="285">
        <v>142.47628887272731</v>
      </c>
      <c r="O8" s="285">
        <v>64.945238399999994</v>
      </c>
      <c r="P8" s="286">
        <f>+SUM(N8:O8)</f>
        <v>207.4215272727273</v>
      </c>
    </row>
    <row r="9" spans="1:16" x14ac:dyDescent="0.25">
      <c r="B9" s="284">
        <v>2014</v>
      </c>
      <c r="C9" s="285">
        <v>126.88349791918601</v>
      </c>
      <c r="D9" s="285">
        <v>47.52</v>
      </c>
      <c r="E9" s="285">
        <f>+D9+C9</f>
        <v>174.40349791918601</v>
      </c>
      <c r="F9" s="285">
        <v>19.8</v>
      </c>
      <c r="G9" s="285">
        <f>+F9+E9</f>
        <v>194.20349791918602</v>
      </c>
      <c r="H9" s="286">
        <v>26.577940960595317</v>
      </c>
      <c r="M9" s="284">
        <v>2014</v>
      </c>
      <c r="N9" s="285">
        <v>118.92706591918601</v>
      </c>
      <c r="O9" s="285">
        <v>75.276432</v>
      </c>
      <c r="P9" s="286">
        <f>+SUM(N9:O9)</f>
        <v>194.20349791918602</v>
      </c>
    </row>
    <row r="10" spans="1:16" x14ac:dyDescent="0.25">
      <c r="B10" s="284">
        <v>2015</v>
      </c>
      <c r="C10" s="285">
        <v>118.97073117152547</v>
      </c>
      <c r="D10" s="285">
        <v>47.52</v>
      </c>
      <c r="E10" s="285">
        <f t="shared" ref="E10:E30" si="0">+D10+C10</f>
        <v>166.49073117152548</v>
      </c>
      <c r="F10" s="285">
        <v>19.8</v>
      </c>
      <c r="G10" s="285">
        <f t="shared" ref="G10:G30" si="1">+F10+E10</f>
        <v>186.29073117152549</v>
      </c>
      <c r="H10" s="286">
        <v>30.211536032836449</v>
      </c>
      <c r="M10" s="284">
        <v>2015</v>
      </c>
      <c r="N10" s="285">
        <v>103.48665597152545</v>
      </c>
      <c r="O10" s="285">
        <v>82.804075200000014</v>
      </c>
      <c r="P10" s="286">
        <f t="shared" ref="P10:P30" si="2">+SUM(N10:O10)</f>
        <v>186.29073117152547</v>
      </c>
    </row>
    <row r="11" spans="1:16" x14ac:dyDescent="0.25">
      <c r="B11" s="284">
        <v>2016</v>
      </c>
      <c r="C11" s="285">
        <v>116.51621607343438</v>
      </c>
      <c r="D11" s="285">
        <v>47.52</v>
      </c>
      <c r="E11" s="285">
        <f t="shared" si="0"/>
        <v>164.03621607343439</v>
      </c>
      <c r="F11" s="285">
        <v>19.8</v>
      </c>
      <c r="G11" s="285">
        <f t="shared" si="1"/>
        <v>183.8362160734344</v>
      </c>
      <c r="H11" s="286">
        <v>90.595037211267382</v>
      </c>
      <c r="M11" s="284">
        <v>2016</v>
      </c>
      <c r="N11" s="285">
        <v>101.03214087343436</v>
      </c>
      <c r="O11" s="285">
        <v>82.804075200000014</v>
      </c>
      <c r="P11" s="286">
        <f t="shared" si="2"/>
        <v>183.83621607343437</v>
      </c>
    </row>
    <row r="12" spans="1:16" x14ac:dyDescent="0.25">
      <c r="B12" s="284">
        <v>2017</v>
      </c>
      <c r="C12" s="285">
        <v>114.44622346173615</v>
      </c>
      <c r="D12" s="285">
        <v>47.52</v>
      </c>
      <c r="E12" s="285">
        <f t="shared" si="0"/>
        <v>161.96622346173615</v>
      </c>
      <c r="F12" s="285">
        <v>19.8</v>
      </c>
      <c r="G12" s="285">
        <f t="shared" si="1"/>
        <v>181.76622346173616</v>
      </c>
      <c r="H12" s="286">
        <v>121.49051521176514</v>
      </c>
      <c r="M12" s="284">
        <v>2017</v>
      </c>
      <c r="N12" s="285">
        <v>61.566759461736147</v>
      </c>
      <c r="O12" s="285">
        <v>120.19946400000002</v>
      </c>
      <c r="P12" s="286">
        <f t="shared" si="2"/>
        <v>181.76622346173616</v>
      </c>
    </row>
    <row r="13" spans="1:16" x14ac:dyDescent="0.25">
      <c r="B13" s="284">
        <v>2018</v>
      </c>
      <c r="C13" s="285">
        <v>112.57480193079702</v>
      </c>
      <c r="D13" s="285">
        <v>47.52</v>
      </c>
      <c r="E13" s="285">
        <f t="shared" si="0"/>
        <v>160.09480193079702</v>
      </c>
      <c r="F13" s="285">
        <v>19.8</v>
      </c>
      <c r="G13" s="285">
        <f t="shared" si="1"/>
        <v>179.89480193079703</v>
      </c>
      <c r="H13" s="286">
        <v>128.70002616143441</v>
      </c>
      <c r="M13" s="284">
        <v>2018</v>
      </c>
      <c r="N13" s="285">
        <v>59.695337930797024</v>
      </c>
      <c r="O13" s="285">
        <v>120.19946400000002</v>
      </c>
      <c r="P13" s="286">
        <f t="shared" si="2"/>
        <v>179.89480193079703</v>
      </c>
    </row>
    <row r="14" spans="1:16" x14ac:dyDescent="0.25">
      <c r="B14" s="284">
        <v>2019</v>
      </c>
      <c r="C14" s="285">
        <v>108.38372478149306</v>
      </c>
      <c r="D14" s="285">
        <v>47.52</v>
      </c>
      <c r="E14" s="285">
        <f t="shared" si="0"/>
        <v>155.90372478149305</v>
      </c>
      <c r="F14" s="285">
        <v>19.8</v>
      </c>
      <c r="G14" s="285">
        <f t="shared" si="1"/>
        <v>175.70372478149307</v>
      </c>
      <c r="H14" s="286">
        <v>113.64285918361072</v>
      </c>
      <c r="M14" s="284">
        <v>2019</v>
      </c>
      <c r="N14" s="285">
        <v>55.504260781493045</v>
      </c>
      <c r="O14" s="285">
        <v>120.19946400000002</v>
      </c>
      <c r="P14" s="286">
        <f t="shared" si="2"/>
        <v>175.70372478149307</v>
      </c>
    </row>
    <row r="15" spans="1:16" x14ac:dyDescent="0.25">
      <c r="B15" s="284">
        <v>2020</v>
      </c>
      <c r="C15" s="285">
        <v>105.55216604236023</v>
      </c>
      <c r="D15" s="285">
        <v>47.52</v>
      </c>
      <c r="E15" s="285">
        <f t="shared" si="0"/>
        <v>153.07216604236024</v>
      </c>
      <c r="F15" s="285">
        <v>19.8</v>
      </c>
      <c r="G15" s="285">
        <f t="shared" si="1"/>
        <v>172.87216604236025</v>
      </c>
      <c r="H15" s="286">
        <v>86.384281959355633</v>
      </c>
      <c r="M15" s="284">
        <v>2020</v>
      </c>
      <c r="N15" s="285">
        <v>52.672702042360214</v>
      </c>
      <c r="O15" s="285">
        <v>120.19946400000002</v>
      </c>
      <c r="P15" s="286">
        <f t="shared" si="2"/>
        <v>172.87216604236022</v>
      </c>
    </row>
    <row r="16" spans="1:16" x14ac:dyDescent="0.25">
      <c r="B16" s="284">
        <v>2021</v>
      </c>
      <c r="C16" s="285">
        <v>103.99502983701942</v>
      </c>
      <c r="D16" s="285">
        <v>47.52</v>
      </c>
      <c r="E16" s="285">
        <f t="shared" si="0"/>
        <v>151.51502983701943</v>
      </c>
      <c r="F16" s="285">
        <v>19.8</v>
      </c>
      <c r="G16" s="285">
        <f t="shared" si="1"/>
        <v>171.31502983701944</v>
      </c>
      <c r="H16" s="286">
        <v>62.914683093232</v>
      </c>
      <c r="M16" s="284">
        <v>2021</v>
      </c>
      <c r="N16" s="285">
        <v>51.115565837019432</v>
      </c>
      <c r="O16" s="285">
        <v>120.19946400000002</v>
      </c>
      <c r="P16" s="286">
        <f t="shared" si="2"/>
        <v>171.31502983701944</v>
      </c>
    </row>
    <row r="17" spans="2:16" x14ac:dyDescent="0.25">
      <c r="B17" s="284">
        <v>2022</v>
      </c>
      <c r="C17" s="285">
        <v>103.38002841620917</v>
      </c>
      <c r="D17" s="285">
        <v>47.52</v>
      </c>
      <c r="E17" s="285">
        <f t="shared" si="0"/>
        <v>150.90002841620918</v>
      </c>
      <c r="F17" s="285">
        <v>19.8</v>
      </c>
      <c r="G17" s="285">
        <f t="shared" si="1"/>
        <v>170.70002841620919</v>
      </c>
      <c r="H17" s="286">
        <v>50.696921836626686</v>
      </c>
      <c r="M17" s="284">
        <v>2022</v>
      </c>
      <c r="N17" s="285">
        <v>50.500564416209187</v>
      </c>
      <c r="O17" s="285">
        <v>120.19946400000002</v>
      </c>
      <c r="P17" s="286">
        <f t="shared" si="2"/>
        <v>170.70002841620919</v>
      </c>
    </row>
    <row r="18" spans="2:16" x14ac:dyDescent="0.25">
      <c r="B18" s="284">
        <v>2023</v>
      </c>
      <c r="C18" s="285">
        <v>102.76502699539851</v>
      </c>
      <c r="D18" s="285">
        <v>47.52</v>
      </c>
      <c r="E18" s="285">
        <f t="shared" si="0"/>
        <v>150.28502699539851</v>
      </c>
      <c r="F18" s="285">
        <v>19.8</v>
      </c>
      <c r="G18" s="285">
        <f t="shared" si="1"/>
        <v>170.08502699539852</v>
      </c>
      <c r="H18" s="286">
        <v>40.420028552708843</v>
      </c>
      <c r="M18" s="284">
        <v>2023</v>
      </c>
      <c r="N18" s="285">
        <v>49.885562995398502</v>
      </c>
      <c r="O18" s="285">
        <v>120.19946400000002</v>
      </c>
      <c r="P18" s="286">
        <f t="shared" si="2"/>
        <v>170.08502699539852</v>
      </c>
    </row>
    <row r="19" spans="2:16" x14ac:dyDescent="0.25">
      <c r="B19" s="284">
        <v>2024</v>
      </c>
      <c r="C19" s="285">
        <v>102.15002557458826</v>
      </c>
      <c r="D19" s="285">
        <v>47.52</v>
      </c>
      <c r="E19" s="285">
        <f t="shared" si="0"/>
        <v>149.67002557458827</v>
      </c>
      <c r="F19" s="285">
        <v>19.8</v>
      </c>
      <c r="G19" s="285">
        <f t="shared" si="1"/>
        <v>169.47002557458828</v>
      </c>
      <c r="H19" s="286">
        <v>29.226427169324776</v>
      </c>
      <c r="M19" s="284">
        <v>2024</v>
      </c>
      <c r="N19" s="285">
        <v>49.270561574588257</v>
      </c>
      <c r="O19" s="285">
        <v>120.19946400000002</v>
      </c>
      <c r="P19" s="286">
        <f t="shared" si="2"/>
        <v>169.47002557458828</v>
      </c>
    </row>
    <row r="20" spans="2:16" x14ac:dyDescent="0.25">
      <c r="B20" s="284">
        <v>2025</v>
      </c>
      <c r="C20" s="285">
        <v>101.53502415377758</v>
      </c>
      <c r="D20" s="285">
        <v>47.52</v>
      </c>
      <c r="E20" s="285">
        <f t="shared" si="0"/>
        <v>149.05502415377759</v>
      </c>
      <c r="F20" s="285">
        <v>19.8</v>
      </c>
      <c r="G20" s="285">
        <f t="shared" si="1"/>
        <v>168.85502415377761</v>
      </c>
      <c r="H20" s="286">
        <v>20.94565925654933</v>
      </c>
      <c r="M20" s="284">
        <v>2025</v>
      </c>
      <c r="N20" s="285">
        <v>48.655560153777579</v>
      </c>
      <c r="O20" s="285">
        <v>120.19946400000002</v>
      </c>
      <c r="P20" s="286">
        <f t="shared" si="2"/>
        <v>168.85502415377761</v>
      </c>
    </row>
    <row r="21" spans="2:16" x14ac:dyDescent="0.25">
      <c r="B21" s="284">
        <v>2026</v>
      </c>
      <c r="C21" s="285">
        <v>100.92002273296734</v>
      </c>
      <c r="D21" s="285">
        <v>47.52</v>
      </c>
      <c r="E21" s="285">
        <f t="shared" si="0"/>
        <v>148.44002273296735</v>
      </c>
      <c r="F21" s="285">
        <v>19.8</v>
      </c>
      <c r="G21" s="285">
        <f t="shared" si="1"/>
        <v>168.24002273296736</v>
      </c>
      <c r="H21" s="286">
        <v>13.142996999687131</v>
      </c>
      <c r="M21" s="284">
        <v>2026</v>
      </c>
      <c r="N21" s="285">
        <v>48.040558732967334</v>
      </c>
      <c r="O21" s="285">
        <v>120.19946400000002</v>
      </c>
      <c r="P21" s="286">
        <f t="shared" si="2"/>
        <v>168.24002273296736</v>
      </c>
    </row>
    <row r="22" spans="2:16" x14ac:dyDescent="0.25">
      <c r="B22" s="284">
        <v>2027</v>
      </c>
      <c r="C22" s="285">
        <v>100.30502131215668</v>
      </c>
      <c r="D22" s="285">
        <v>47.52</v>
      </c>
      <c r="E22" s="285">
        <f t="shared" si="0"/>
        <v>147.82502131215668</v>
      </c>
      <c r="F22" s="285">
        <v>14.850000000000001</v>
      </c>
      <c r="G22" s="285">
        <f t="shared" si="1"/>
        <v>162.67502131215667</v>
      </c>
      <c r="H22" s="286">
        <v>11.421538715207106</v>
      </c>
      <c r="M22" s="284">
        <v>2027</v>
      </c>
      <c r="N22" s="285">
        <v>42.475557312156653</v>
      </c>
      <c r="O22" s="285">
        <v>120.19946400000002</v>
      </c>
      <c r="P22" s="286">
        <f t="shared" si="2"/>
        <v>162.67502131215667</v>
      </c>
    </row>
    <row r="23" spans="2:16" x14ac:dyDescent="0.25">
      <c r="B23" s="284">
        <v>2028</v>
      </c>
      <c r="C23" s="285">
        <v>99.69001989134641</v>
      </c>
      <c r="D23" s="285">
        <v>47.52</v>
      </c>
      <c r="E23" s="285">
        <f t="shared" si="0"/>
        <v>147.21001989134641</v>
      </c>
      <c r="F23" s="285">
        <v>11.137500000000001</v>
      </c>
      <c r="G23" s="285">
        <f t="shared" si="1"/>
        <v>158.34751989134639</v>
      </c>
      <c r="H23" s="286">
        <v>8.6565987543616636</v>
      </c>
      <c r="M23" s="284">
        <v>2028</v>
      </c>
      <c r="N23" s="285">
        <v>38.148055891346402</v>
      </c>
      <c r="O23" s="285">
        <v>120.19946400000002</v>
      </c>
      <c r="P23" s="286">
        <f t="shared" si="2"/>
        <v>158.34751989134642</v>
      </c>
    </row>
    <row r="24" spans="2:16" x14ac:dyDescent="0.25">
      <c r="B24" s="284">
        <v>2029</v>
      </c>
      <c r="C24" s="285">
        <v>99.075018470535753</v>
      </c>
      <c r="D24" s="285">
        <v>47.52</v>
      </c>
      <c r="E24" s="285">
        <f t="shared" si="0"/>
        <v>146.59501847053576</v>
      </c>
      <c r="F24" s="285">
        <v>10.580625000000001</v>
      </c>
      <c r="G24" s="285">
        <f t="shared" si="1"/>
        <v>157.17564347053576</v>
      </c>
      <c r="H24" s="286">
        <v>2.6727758233683163</v>
      </c>
      <c r="M24" s="284">
        <v>2029</v>
      </c>
      <c r="N24" s="285">
        <v>36.976179470535747</v>
      </c>
      <c r="O24" s="285">
        <v>120.19946400000002</v>
      </c>
      <c r="P24" s="286">
        <f t="shared" si="2"/>
        <v>157.17564347053576</v>
      </c>
    </row>
    <row r="25" spans="2:16" x14ac:dyDescent="0.25">
      <c r="B25" s="284">
        <v>2030</v>
      </c>
      <c r="C25" s="285">
        <v>98.460017049725508</v>
      </c>
      <c r="D25" s="285">
        <v>47.52</v>
      </c>
      <c r="E25" s="285">
        <f t="shared" si="0"/>
        <v>145.98001704972552</v>
      </c>
      <c r="F25" s="285">
        <v>9.5225625000000012</v>
      </c>
      <c r="G25" s="285">
        <f t="shared" si="1"/>
        <v>155.50257954972551</v>
      </c>
      <c r="H25" s="286">
        <v>2.4242884436867378</v>
      </c>
      <c r="M25" s="284">
        <v>2030</v>
      </c>
      <c r="N25" s="285">
        <v>35.303115549725518</v>
      </c>
      <c r="O25" s="285">
        <v>120.19946400000002</v>
      </c>
      <c r="P25" s="286">
        <f t="shared" si="2"/>
        <v>155.50257954972554</v>
      </c>
    </row>
    <row r="26" spans="2:16" x14ac:dyDescent="0.25">
      <c r="B26" s="287">
        <v>2031</v>
      </c>
      <c r="C26" s="294">
        <v>97.845015628914851</v>
      </c>
      <c r="D26" s="285">
        <v>47.52</v>
      </c>
      <c r="E26" s="288">
        <f t="shared" si="0"/>
        <v>145.36501562891485</v>
      </c>
      <c r="F26" s="285">
        <v>1.9045125000000001</v>
      </c>
      <c r="G26" s="285">
        <f t="shared" si="1"/>
        <v>147.26952812891486</v>
      </c>
      <c r="H26" s="286">
        <v>2.2619982503722751</v>
      </c>
      <c r="M26" s="287">
        <v>2031</v>
      </c>
      <c r="N26" s="294">
        <v>29.332062379287112</v>
      </c>
      <c r="O26" s="285">
        <v>120.19946400000002</v>
      </c>
      <c r="P26" s="288">
        <f t="shared" si="2"/>
        <v>149.53152637928713</v>
      </c>
    </row>
    <row r="27" spans="2:16" x14ac:dyDescent="0.25">
      <c r="B27" s="287">
        <v>2032</v>
      </c>
      <c r="C27" s="294">
        <v>97.230014208104578</v>
      </c>
      <c r="D27" s="285">
        <v>47.52</v>
      </c>
      <c r="E27" s="288">
        <f t="shared" si="0"/>
        <v>144.75001420810457</v>
      </c>
      <c r="F27" s="285">
        <v>0</v>
      </c>
      <c r="G27" s="285">
        <f t="shared" si="1"/>
        <v>144.75001420810457</v>
      </c>
      <c r="H27" s="286">
        <v>0</v>
      </c>
      <c r="M27" s="287">
        <v>2032</v>
      </c>
      <c r="N27" s="294">
        <v>24.47323490512715</v>
      </c>
      <c r="O27" s="285">
        <v>120.27677930297743</v>
      </c>
      <c r="P27" s="288">
        <f t="shared" si="2"/>
        <v>144.75001420810457</v>
      </c>
    </row>
    <row r="28" spans="2:16" x14ac:dyDescent="0.25">
      <c r="B28" s="287">
        <v>2033</v>
      </c>
      <c r="C28" s="294">
        <v>96.615012787293935</v>
      </c>
      <c r="D28" s="285">
        <v>47.52</v>
      </c>
      <c r="E28" s="288">
        <f t="shared" si="0"/>
        <v>144.13501278729393</v>
      </c>
      <c r="F28" s="285">
        <v>0</v>
      </c>
      <c r="G28" s="285">
        <f t="shared" si="1"/>
        <v>144.13501278729393</v>
      </c>
      <c r="H28" s="286">
        <v>0</v>
      </c>
      <c r="M28" s="287">
        <v>2033</v>
      </c>
      <c r="N28" s="294">
        <v>19.324998439197575</v>
      </c>
      <c r="O28" s="285">
        <v>124.81001434809637</v>
      </c>
      <c r="P28" s="288">
        <f t="shared" si="2"/>
        <v>144.13501278729396</v>
      </c>
    </row>
    <row r="29" spans="2:16" x14ac:dyDescent="0.25">
      <c r="B29" s="287">
        <v>2034</v>
      </c>
      <c r="C29" s="294">
        <v>96.000011366483676</v>
      </c>
      <c r="D29" s="285">
        <v>47.52</v>
      </c>
      <c r="E29" s="288">
        <f t="shared" si="0"/>
        <v>143.52001136648369</v>
      </c>
      <c r="F29" s="285">
        <v>0</v>
      </c>
      <c r="G29" s="285">
        <f t="shared" si="1"/>
        <v>143.52001136648369</v>
      </c>
      <c r="H29" s="286">
        <v>0</v>
      </c>
      <c r="M29" s="287">
        <v>2034</v>
      </c>
      <c r="N29" s="294">
        <v>16.281090556613091</v>
      </c>
      <c r="O29" s="285">
        <v>127.23892080987059</v>
      </c>
      <c r="P29" s="288">
        <f t="shared" si="2"/>
        <v>143.52001136648369</v>
      </c>
    </row>
    <row r="30" spans="2:16" x14ac:dyDescent="0.25">
      <c r="B30" s="289">
        <v>2035</v>
      </c>
      <c r="C30" s="295">
        <v>95.385009945673417</v>
      </c>
      <c r="D30" s="290">
        <v>47.52</v>
      </c>
      <c r="E30" s="234">
        <f t="shared" si="0"/>
        <v>142.90500994567341</v>
      </c>
      <c r="F30" s="290">
        <v>0</v>
      </c>
      <c r="G30" s="290">
        <f t="shared" si="1"/>
        <v>142.90500994567341</v>
      </c>
      <c r="H30" s="291">
        <v>0</v>
      </c>
      <c r="M30" s="289">
        <v>2035</v>
      </c>
      <c r="N30" s="295">
        <v>13.06705591403113</v>
      </c>
      <c r="O30" s="290">
        <v>129.83795403164228</v>
      </c>
      <c r="P30" s="234">
        <f t="shared" si="2"/>
        <v>142.90500994567341</v>
      </c>
    </row>
    <row r="34" spans="1:16" ht="19.5" customHeight="1" x14ac:dyDescent="0.25">
      <c r="A34" t="s">
        <v>251</v>
      </c>
      <c r="B34" s="292"/>
      <c r="C34" s="434" t="s">
        <v>36</v>
      </c>
      <c r="D34" s="434" t="s">
        <v>246</v>
      </c>
      <c r="E34" s="434" t="s">
        <v>247</v>
      </c>
      <c r="F34" s="434" t="s">
        <v>248</v>
      </c>
      <c r="G34" s="434" t="s">
        <v>250</v>
      </c>
      <c r="H34" s="436" t="s">
        <v>249</v>
      </c>
      <c r="L34" t="s">
        <v>251</v>
      </c>
      <c r="M34" s="292"/>
      <c r="N34" s="380" t="s">
        <v>252</v>
      </c>
      <c r="O34" s="380" t="s">
        <v>253</v>
      </c>
      <c r="P34" s="382" t="s">
        <v>254</v>
      </c>
    </row>
    <row r="35" spans="1:16" ht="19.5" customHeight="1" x14ac:dyDescent="0.25">
      <c r="B35" s="283"/>
      <c r="C35" s="435"/>
      <c r="D35" s="435"/>
      <c r="E35" s="435"/>
      <c r="F35" s="435"/>
      <c r="G35" s="435"/>
      <c r="H35" s="437"/>
      <c r="M35" s="283"/>
      <c r="N35" s="381"/>
      <c r="O35" s="381"/>
      <c r="P35" s="383"/>
    </row>
    <row r="36" spans="1:16" x14ac:dyDescent="0.25">
      <c r="B36" s="284">
        <v>2013</v>
      </c>
      <c r="C36" s="285">
        <f t="shared" ref="C36:D58" si="3">+C8/0.0036</f>
        <v>37708.000000000007</v>
      </c>
      <c r="D36" s="285">
        <f t="shared" si="3"/>
        <v>13200.000000000002</v>
      </c>
      <c r="E36" s="285">
        <f>+D36+C36</f>
        <v>50908.000000000007</v>
      </c>
      <c r="F36" s="285">
        <f t="shared" ref="F36:F58" si="4">+F8/0.0036</f>
        <v>6709.0909090909099</v>
      </c>
      <c r="G36" s="285">
        <f>+F36+E36</f>
        <v>57617.090909090919</v>
      </c>
      <c r="H36" s="286">
        <f t="shared" ref="H36:H58" si="5">+H8/0.0036</f>
        <v>2.3996045921592213</v>
      </c>
      <c r="M36" s="284">
        <v>2013</v>
      </c>
      <c r="N36" s="285">
        <f t="shared" ref="N36:O58" si="6">+N8/0.0036</f>
        <v>39576.746909090922</v>
      </c>
      <c r="O36" s="285">
        <f t="shared" si="6"/>
        <v>18040.343999999997</v>
      </c>
      <c r="P36" s="286">
        <f>+O36+N36</f>
        <v>57617.090909090919</v>
      </c>
    </row>
    <row r="37" spans="1:16" x14ac:dyDescent="0.25">
      <c r="B37" s="284">
        <v>2014</v>
      </c>
      <c r="C37" s="285">
        <f t="shared" si="3"/>
        <v>35245.41608866278</v>
      </c>
      <c r="D37" s="285">
        <f t="shared" si="3"/>
        <v>13200.000000000002</v>
      </c>
      <c r="E37" s="285">
        <f>+D37+C37</f>
        <v>48445.41608866278</v>
      </c>
      <c r="F37" s="285">
        <f t="shared" si="4"/>
        <v>5500</v>
      </c>
      <c r="G37" s="285">
        <f>+F37+E37</f>
        <v>53945.41608866278</v>
      </c>
      <c r="H37" s="286">
        <f t="shared" si="5"/>
        <v>7382.761377943144</v>
      </c>
      <c r="M37" s="284">
        <v>2014</v>
      </c>
      <c r="N37" s="285">
        <f t="shared" si="6"/>
        <v>33035.296088662777</v>
      </c>
      <c r="O37" s="285">
        <f t="shared" si="6"/>
        <v>20910.12</v>
      </c>
      <c r="P37" s="286">
        <f>+O37+N37</f>
        <v>53945.41608866278</v>
      </c>
    </row>
    <row r="38" spans="1:16" x14ac:dyDescent="0.25">
      <c r="B38" s="284">
        <v>2015</v>
      </c>
      <c r="C38" s="285">
        <f t="shared" si="3"/>
        <v>33047.425325423741</v>
      </c>
      <c r="D38" s="285">
        <f t="shared" si="3"/>
        <v>13200.000000000002</v>
      </c>
      <c r="E38" s="285">
        <f t="shared" ref="E38:E58" si="7">+D38+C38</f>
        <v>46247.425325423741</v>
      </c>
      <c r="F38" s="285">
        <f t="shared" si="4"/>
        <v>5500</v>
      </c>
      <c r="G38" s="285">
        <f t="shared" ref="G38:G58" si="8">+F38+E38</f>
        <v>51747.425325423741</v>
      </c>
      <c r="H38" s="286">
        <f t="shared" si="5"/>
        <v>8392.0933424545692</v>
      </c>
      <c r="M38" s="284">
        <v>2015</v>
      </c>
      <c r="N38" s="285">
        <f t="shared" si="6"/>
        <v>28746.293325423736</v>
      </c>
      <c r="O38" s="285">
        <f t="shared" si="6"/>
        <v>23001.132000000005</v>
      </c>
      <c r="P38" s="286">
        <f t="shared" ref="P38:P58" si="9">+O38+N38</f>
        <v>51747.425325423741</v>
      </c>
    </row>
    <row r="39" spans="1:16" x14ac:dyDescent="0.25">
      <c r="B39" s="284">
        <v>2016</v>
      </c>
      <c r="C39" s="285">
        <f t="shared" si="3"/>
        <v>32365.615575953994</v>
      </c>
      <c r="D39" s="285">
        <f t="shared" si="3"/>
        <v>13200.000000000002</v>
      </c>
      <c r="E39" s="285">
        <f t="shared" si="7"/>
        <v>45565.615575953998</v>
      </c>
      <c r="F39" s="285">
        <f t="shared" si="4"/>
        <v>5500</v>
      </c>
      <c r="G39" s="285">
        <f t="shared" si="8"/>
        <v>51065.615575953998</v>
      </c>
      <c r="H39" s="286">
        <f t="shared" si="5"/>
        <v>25165.288114240939</v>
      </c>
      <c r="M39" s="284">
        <v>2016</v>
      </c>
      <c r="N39" s="285">
        <f t="shared" si="6"/>
        <v>28064.483575953989</v>
      </c>
      <c r="O39" s="285">
        <f t="shared" si="6"/>
        <v>23001.132000000005</v>
      </c>
      <c r="P39" s="286">
        <f t="shared" si="9"/>
        <v>51065.615575953998</v>
      </c>
    </row>
    <row r="40" spans="1:16" x14ac:dyDescent="0.25">
      <c r="B40" s="284">
        <v>2017</v>
      </c>
      <c r="C40" s="285">
        <f t="shared" si="3"/>
        <v>31790.617628260043</v>
      </c>
      <c r="D40" s="285">
        <f t="shared" si="3"/>
        <v>13200.000000000002</v>
      </c>
      <c r="E40" s="285">
        <f t="shared" si="7"/>
        <v>44990.617628260043</v>
      </c>
      <c r="F40" s="285">
        <f t="shared" si="4"/>
        <v>5500</v>
      </c>
      <c r="G40" s="285">
        <f t="shared" si="8"/>
        <v>50490.617628260043</v>
      </c>
      <c r="H40" s="286">
        <f t="shared" si="5"/>
        <v>33747.365336601426</v>
      </c>
      <c r="M40" s="284">
        <v>2017</v>
      </c>
      <c r="N40" s="285">
        <f t="shared" si="6"/>
        <v>17101.877628260041</v>
      </c>
      <c r="O40" s="285">
        <f t="shared" si="6"/>
        <v>33388.740000000005</v>
      </c>
      <c r="P40" s="286">
        <f t="shared" si="9"/>
        <v>50490.61762826005</v>
      </c>
    </row>
    <row r="41" spans="1:16" x14ac:dyDescent="0.25">
      <c r="B41" s="284">
        <v>2018</v>
      </c>
      <c r="C41" s="285">
        <f t="shared" si="3"/>
        <v>31270.778314110285</v>
      </c>
      <c r="D41" s="285">
        <f t="shared" si="3"/>
        <v>13200.000000000002</v>
      </c>
      <c r="E41" s="285">
        <f t="shared" si="7"/>
        <v>44470.778314110285</v>
      </c>
      <c r="F41" s="285">
        <f t="shared" si="4"/>
        <v>5500</v>
      </c>
      <c r="G41" s="285">
        <f t="shared" si="8"/>
        <v>49970.778314110285</v>
      </c>
      <c r="H41" s="286">
        <f t="shared" si="5"/>
        <v>35750.007267065113</v>
      </c>
      <c r="M41" s="284">
        <v>2018</v>
      </c>
      <c r="N41" s="285">
        <f t="shared" si="6"/>
        <v>16582.038314110287</v>
      </c>
      <c r="O41" s="285">
        <f t="shared" si="6"/>
        <v>33388.740000000005</v>
      </c>
      <c r="P41" s="286">
        <f t="shared" si="9"/>
        <v>49970.778314110292</v>
      </c>
    </row>
    <row r="42" spans="1:16" x14ac:dyDescent="0.25">
      <c r="B42" s="284">
        <v>2019</v>
      </c>
      <c r="C42" s="285">
        <f t="shared" si="3"/>
        <v>30106.590217081404</v>
      </c>
      <c r="D42" s="285">
        <f t="shared" si="3"/>
        <v>13200.000000000002</v>
      </c>
      <c r="E42" s="285">
        <f t="shared" si="7"/>
        <v>43306.590217081408</v>
      </c>
      <c r="F42" s="285">
        <f t="shared" si="4"/>
        <v>5500</v>
      </c>
      <c r="G42" s="285">
        <f t="shared" si="8"/>
        <v>48806.590217081408</v>
      </c>
      <c r="H42" s="286">
        <f t="shared" si="5"/>
        <v>31567.460884336313</v>
      </c>
      <c r="M42" s="284">
        <v>2019</v>
      </c>
      <c r="N42" s="285">
        <f t="shared" si="6"/>
        <v>15417.850217081403</v>
      </c>
      <c r="O42" s="285">
        <f t="shared" si="6"/>
        <v>33388.740000000005</v>
      </c>
      <c r="P42" s="286">
        <f t="shared" si="9"/>
        <v>48806.590217081408</v>
      </c>
    </row>
    <row r="43" spans="1:16" x14ac:dyDescent="0.25">
      <c r="B43" s="284">
        <v>2020</v>
      </c>
      <c r="C43" s="285">
        <f t="shared" si="3"/>
        <v>29320.04612287784</v>
      </c>
      <c r="D43" s="285">
        <f t="shared" si="3"/>
        <v>13200.000000000002</v>
      </c>
      <c r="E43" s="285">
        <f t="shared" si="7"/>
        <v>42520.046122877844</v>
      </c>
      <c r="F43" s="285">
        <f t="shared" si="4"/>
        <v>5500</v>
      </c>
      <c r="G43" s="285">
        <f t="shared" si="8"/>
        <v>48020.046122877844</v>
      </c>
      <c r="H43" s="286">
        <f t="shared" si="5"/>
        <v>23995.633877598786</v>
      </c>
      <c r="M43" s="284">
        <v>2020</v>
      </c>
      <c r="N43" s="285">
        <f t="shared" si="6"/>
        <v>14631.306122877837</v>
      </c>
      <c r="O43" s="285">
        <f t="shared" si="6"/>
        <v>33388.740000000005</v>
      </c>
      <c r="P43" s="286">
        <f t="shared" si="9"/>
        <v>48020.046122877844</v>
      </c>
    </row>
    <row r="44" spans="1:16" x14ac:dyDescent="0.25">
      <c r="B44" s="284">
        <v>2021</v>
      </c>
      <c r="C44" s="285">
        <f t="shared" si="3"/>
        <v>28887.508288060948</v>
      </c>
      <c r="D44" s="285">
        <f t="shared" si="3"/>
        <v>13200.000000000002</v>
      </c>
      <c r="E44" s="285">
        <f t="shared" si="7"/>
        <v>42087.508288060948</v>
      </c>
      <c r="F44" s="285">
        <f t="shared" si="4"/>
        <v>5500</v>
      </c>
      <c r="G44" s="285">
        <f t="shared" si="8"/>
        <v>47587.508288060948</v>
      </c>
      <c r="H44" s="286">
        <f t="shared" si="5"/>
        <v>17476.300859231113</v>
      </c>
      <c r="M44" s="284">
        <v>2021</v>
      </c>
      <c r="N44" s="285">
        <f t="shared" si="6"/>
        <v>14198.768288060954</v>
      </c>
      <c r="O44" s="285">
        <f t="shared" si="6"/>
        <v>33388.740000000005</v>
      </c>
      <c r="P44" s="286">
        <f t="shared" si="9"/>
        <v>47587.508288060955</v>
      </c>
    </row>
    <row r="45" spans="1:16" x14ac:dyDescent="0.25">
      <c r="B45" s="284">
        <v>2022</v>
      </c>
      <c r="C45" s="285">
        <f t="shared" si="3"/>
        <v>28716.674560058105</v>
      </c>
      <c r="D45" s="285">
        <f t="shared" si="3"/>
        <v>13200.000000000002</v>
      </c>
      <c r="E45" s="285">
        <f t="shared" si="7"/>
        <v>41916.674560058105</v>
      </c>
      <c r="F45" s="285">
        <f t="shared" si="4"/>
        <v>5500</v>
      </c>
      <c r="G45" s="285">
        <f t="shared" si="8"/>
        <v>47416.674560058105</v>
      </c>
      <c r="H45" s="286">
        <f t="shared" si="5"/>
        <v>14082.478287951857</v>
      </c>
      <c r="M45" s="284">
        <v>2022</v>
      </c>
      <c r="N45" s="285">
        <f t="shared" si="6"/>
        <v>14027.934560058107</v>
      </c>
      <c r="O45" s="285">
        <f t="shared" si="6"/>
        <v>33388.740000000005</v>
      </c>
      <c r="P45" s="286">
        <f t="shared" si="9"/>
        <v>47416.674560058113</v>
      </c>
    </row>
    <row r="46" spans="1:16" x14ac:dyDescent="0.25">
      <c r="B46" s="284">
        <v>2023</v>
      </c>
      <c r="C46" s="285">
        <f t="shared" si="3"/>
        <v>28545.840832055143</v>
      </c>
      <c r="D46" s="285">
        <f t="shared" si="3"/>
        <v>13200.000000000002</v>
      </c>
      <c r="E46" s="285">
        <f t="shared" si="7"/>
        <v>41745.840832055146</v>
      </c>
      <c r="F46" s="285">
        <f t="shared" si="4"/>
        <v>5500</v>
      </c>
      <c r="G46" s="285">
        <f t="shared" si="8"/>
        <v>47245.840832055146</v>
      </c>
      <c r="H46" s="286">
        <f t="shared" si="5"/>
        <v>11227.785709085791</v>
      </c>
      <c r="M46" s="284">
        <v>2023</v>
      </c>
      <c r="N46" s="285">
        <f t="shared" si="6"/>
        <v>13857.100832055139</v>
      </c>
      <c r="O46" s="285">
        <f t="shared" si="6"/>
        <v>33388.740000000005</v>
      </c>
      <c r="P46" s="286">
        <f t="shared" si="9"/>
        <v>47245.840832055146</v>
      </c>
    </row>
    <row r="47" spans="1:16" x14ac:dyDescent="0.25">
      <c r="B47" s="284">
        <v>2024</v>
      </c>
      <c r="C47" s="285">
        <f t="shared" si="3"/>
        <v>28375.007104052293</v>
      </c>
      <c r="D47" s="285">
        <f t="shared" si="3"/>
        <v>13200.000000000002</v>
      </c>
      <c r="E47" s="285">
        <f t="shared" si="7"/>
        <v>41575.007104052296</v>
      </c>
      <c r="F47" s="285">
        <f t="shared" si="4"/>
        <v>5500</v>
      </c>
      <c r="G47" s="285">
        <f t="shared" si="8"/>
        <v>47075.007104052296</v>
      </c>
      <c r="H47" s="286">
        <f t="shared" si="5"/>
        <v>8118.4519914791044</v>
      </c>
      <c r="M47" s="284">
        <v>2024</v>
      </c>
      <c r="N47" s="285">
        <f t="shared" si="6"/>
        <v>13686.267104052295</v>
      </c>
      <c r="O47" s="285">
        <f t="shared" si="6"/>
        <v>33388.740000000005</v>
      </c>
      <c r="P47" s="286">
        <f t="shared" si="9"/>
        <v>47075.007104052303</v>
      </c>
    </row>
    <row r="48" spans="1:16" x14ac:dyDescent="0.25">
      <c r="B48" s="284">
        <v>2025</v>
      </c>
      <c r="C48" s="285">
        <f t="shared" si="3"/>
        <v>28204.17337604933</v>
      </c>
      <c r="D48" s="285">
        <f t="shared" si="3"/>
        <v>13200.000000000002</v>
      </c>
      <c r="E48" s="285">
        <f t="shared" si="7"/>
        <v>41404.17337604933</v>
      </c>
      <c r="F48" s="285">
        <f t="shared" si="4"/>
        <v>5500</v>
      </c>
      <c r="G48" s="285">
        <f t="shared" si="8"/>
        <v>46904.17337604933</v>
      </c>
      <c r="H48" s="286">
        <f t="shared" si="5"/>
        <v>5818.2386823748138</v>
      </c>
      <c r="M48" s="284">
        <v>2025</v>
      </c>
      <c r="N48" s="285">
        <f t="shared" si="6"/>
        <v>13515.433376049328</v>
      </c>
      <c r="O48" s="285">
        <f t="shared" si="6"/>
        <v>33388.740000000005</v>
      </c>
      <c r="P48" s="286">
        <f t="shared" si="9"/>
        <v>46904.173376049337</v>
      </c>
    </row>
    <row r="49" spans="2:16" x14ac:dyDescent="0.25">
      <c r="B49" s="284">
        <v>2026</v>
      </c>
      <c r="C49" s="285">
        <f t="shared" si="3"/>
        <v>28033.339648046483</v>
      </c>
      <c r="D49" s="285">
        <f t="shared" si="3"/>
        <v>13200.000000000002</v>
      </c>
      <c r="E49" s="285">
        <f t="shared" si="7"/>
        <v>41233.339648046487</v>
      </c>
      <c r="F49" s="285">
        <f t="shared" si="4"/>
        <v>5500</v>
      </c>
      <c r="G49" s="285">
        <f t="shared" si="8"/>
        <v>46733.339648046487</v>
      </c>
      <c r="H49" s="286">
        <f t="shared" si="5"/>
        <v>3650.8324999130923</v>
      </c>
      <c r="M49" s="284">
        <v>2026</v>
      </c>
      <c r="N49" s="285">
        <f t="shared" si="6"/>
        <v>13344.599648046482</v>
      </c>
      <c r="O49" s="285">
        <f t="shared" si="6"/>
        <v>33388.740000000005</v>
      </c>
      <c r="P49" s="286">
        <f t="shared" si="9"/>
        <v>46733.339648046487</v>
      </c>
    </row>
    <row r="50" spans="2:16" x14ac:dyDescent="0.25">
      <c r="B50" s="284">
        <v>2027</v>
      </c>
      <c r="C50" s="285">
        <f t="shared" si="3"/>
        <v>27862.505920043524</v>
      </c>
      <c r="D50" s="285">
        <f t="shared" si="3"/>
        <v>13200.000000000002</v>
      </c>
      <c r="E50" s="285">
        <f t="shared" si="7"/>
        <v>41062.505920043528</v>
      </c>
      <c r="F50" s="285">
        <f t="shared" si="4"/>
        <v>4125.0000000000009</v>
      </c>
      <c r="G50" s="285">
        <f t="shared" si="8"/>
        <v>45187.505920043528</v>
      </c>
      <c r="H50" s="286">
        <f t="shared" si="5"/>
        <v>3172.6496431130849</v>
      </c>
      <c r="M50" s="284">
        <v>2027</v>
      </c>
      <c r="N50" s="285">
        <f t="shared" si="6"/>
        <v>11798.765920043516</v>
      </c>
      <c r="O50" s="285">
        <f t="shared" si="6"/>
        <v>33388.740000000005</v>
      </c>
      <c r="P50" s="286">
        <f t="shared" si="9"/>
        <v>45187.505920043521</v>
      </c>
    </row>
    <row r="51" spans="2:16" x14ac:dyDescent="0.25">
      <c r="B51" s="284">
        <v>2028</v>
      </c>
      <c r="C51" s="285">
        <f t="shared" si="3"/>
        <v>27691.672192040671</v>
      </c>
      <c r="D51" s="285">
        <f t="shared" si="3"/>
        <v>13200.000000000002</v>
      </c>
      <c r="E51" s="285">
        <f t="shared" si="7"/>
        <v>40891.672192040671</v>
      </c>
      <c r="F51" s="285">
        <f t="shared" si="4"/>
        <v>3093.7500000000005</v>
      </c>
      <c r="G51" s="285">
        <f t="shared" si="8"/>
        <v>43985.422192040671</v>
      </c>
      <c r="H51" s="286">
        <f t="shared" si="5"/>
        <v>2404.6107651004622</v>
      </c>
      <c r="M51" s="284">
        <v>2028</v>
      </c>
      <c r="N51" s="285">
        <f t="shared" si="6"/>
        <v>10596.682192040667</v>
      </c>
      <c r="O51" s="285">
        <f t="shared" si="6"/>
        <v>33388.740000000005</v>
      </c>
      <c r="P51" s="286">
        <f t="shared" si="9"/>
        <v>43985.422192040671</v>
      </c>
    </row>
    <row r="52" spans="2:16" x14ac:dyDescent="0.25">
      <c r="B52" s="284">
        <v>2029</v>
      </c>
      <c r="C52" s="285">
        <f t="shared" si="3"/>
        <v>27520.838464037708</v>
      </c>
      <c r="D52" s="285">
        <f t="shared" si="3"/>
        <v>13200.000000000002</v>
      </c>
      <c r="E52" s="285">
        <f t="shared" si="7"/>
        <v>40720.838464037712</v>
      </c>
      <c r="F52" s="285">
        <f t="shared" si="4"/>
        <v>2939.0625000000005</v>
      </c>
      <c r="G52" s="285">
        <f t="shared" si="8"/>
        <v>43659.900964037712</v>
      </c>
      <c r="H52" s="286">
        <f t="shared" si="5"/>
        <v>742.43772871342117</v>
      </c>
      <c r="M52" s="284">
        <v>2029</v>
      </c>
      <c r="N52" s="285">
        <f t="shared" si="6"/>
        <v>10271.160964037708</v>
      </c>
      <c r="O52" s="285">
        <f t="shared" si="6"/>
        <v>33388.740000000005</v>
      </c>
      <c r="P52" s="286">
        <f t="shared" si="9"/>
        <v>43659.900964037712</v>
      </c>
    </row>
    <row r="53" spans="2:16" x14ac:dyDescent="0.25">
      <c r="B53" s="284">
        <v>2030</v>
      </c>
      <c r="C53" s="285">
        <f t="shared" si="3"/>
        <v>27350.004736034865</v>
      </c>
      <c r="D53" s="285">
        <f t="shared" si="3"/>
        <v>13200.000000000002</v>
      </c>
      <c r="E53" s="285">
        <f t="shared" si="7"/>
        <v>40550.004736034869</v>
      </c>
      <c r="F53" s="285">
        <f t="shared" si="4"/>
        <v>2645.1562500000005</v>
      </c>
      <c r="G53" s="285">
        <f t="shared" si="8"/>
        <v>43195.160986034869</v>
      </c>
      <c r="H53" s="286">
        <f t="shared" si="5"/>
        <v>673.41345657964939</v>
      </c>
      <c r="M53" s="284">
        <v>2030</v>
      </c>
      <c r="N53" s="285">
        <f t="shared" si="6"/>
        <v>9806.4209860348674</v>
      </c>
      <c r="O53" s="285">
        <f t="shared" si="6"/>
        <v>33388.740000000005</v>
      </c>
      <c r="P53" s="286">
        <f t="shared" si="9"/>
        <v>43195.160986034869</v>
      </c>
    </row>
    <row r="54" spans="2:16" x14ac:dyDescent="0.25">
      <c r="B54" s="287">
        <v>2031</v>
      </c>
      <c r="C54" s="285">
        <f t="shared" si="3"/>
        <v>27179.171008031903</v>
      </c>
      <c r="D54" s="285">
        <f t="shared" si="3"/>
        <v>13200.000000000002</v>
      </c>
      <c r="E54" s="288">
        <f t="shared" si="7"/>
        <v>40379.171008031903</v>
      </c>
      <c r="F54" s="285">
        <f t="shared" si="4"/>
        <v>529.03125</v>
      </c>
      <c r="G54" s="285">
        <f t="shared" si="8"/>
        <v>40908.202258031903</v>
      </c>
      <c r="H54" s="286">
        <f t="shared" si="5"/>
        <v>628.33284732563197</v>
      </c>
      <c r="M54" s="287">
        <v>2031</v>
      </c>
      <c r="N54" s="285">
        <f t="shared" si="6"/>
        <v>8147.7951053575316</v>
      </c>
      <c r="O54" s="285">
        <f t="shared" si="6"/>
        <v>33388.740000000005</v>
      </c>
      <c r="P54" s="288">
        <f t="shared" si="9"/>
        <v>41536.535105357536</v>
      </c>
    </row>
    <row r="55" spans="2:16" x14ac:dyDescent="0.25">
      <c r="B55" s="287">
        <v>2032</v>
      </c>
      <c r="C55" s="285">
        <f t="shared" si="3"/>
        <v>27008.337280029049</v>
      </c>
      <c r="D55" s="285">
        <f t="shared" si="3"/>
        <v>13200.000000000002</v>
      </c>
      <c r="E55" s="288">
        <f t="shared" si="7"/>
        <v>40208.337280029053</v>
      </c>
      <c r="F55" s="285">
        <f t="shared" si="4"/>
        <v>0</v>
      </c>
      <c r="G55" s="285">
        <f t="shared" si="8"/>
        <v>40208.337280029053</v>
      </c>
      <c r="H55" s="286">
        <f t="shared" si="5"/>
        <v>0</v>
      </c>
      <c r="M55" s="287">
        <v>2032</v>
      </c>
      <c r="N55" s="285">
        <f t="shared" si="6"/>
        <v>6798.120806979764</v>
      </c>
      <c r="O55" s="285">
        <f t="shared" si="6"/>
        <v>33410.216473049288</v>
      </c>
      <c r="P55" s="288">
        <f t="shared" si="9"/>
        <v>40208.337280029053</v>
      </c>
    </row>
    <row r="56" spans="2:16" x14ac:dyDescent="0.25">
      <c r="B56" s="287">
        <v>2033</v>
      </c>
      <c r="C56" s="285">
        <f t="shared" si="3"/>
        <v>26837.503552026094</v>
      </c>
      <c r="D56" s="285">
        <f t="shared" si="3"/>
        <v>13200.000000000002</v>
      </c>
      <c r="E56" s="288">
        <f t="shared" si="7"/>
        <v>40037.503552026094</v>
      </c>
      <c r="F56" s="285">
        <f t="shared" si="4"/>
        <v>0</v>
      </c>
      <c r="G56" s="285">
        <f t="shared" si="8"/>
        <v>40037.503552026094</v>
      </c>
      <c r="H56" s="286">
        <f t="shared" si="5"/>
        <v>0</v>
      </c>
      <c r="M56" s="287">
        <v>2033</v>
      </c>
      <c r="N56" s="285">
        <f t="shared" si="6"/>
        <v>5368.0551219993267</v>
      </c>
      <c r="O56" s="285">
        <f t="shared" si="6"/>
        <v>34669.448430026772</v>
      </c>
      <c r="P56" s="288">
        <f t="shared" si="9"/>
        <v>40037.503552026101</v>
      </c>
    </row>
    <row r="57" spans="2:16" x14ac:dyDescent="0.25">
      <c r="B57" s="287">
        <v>2034</v>
      </c>
      <c r="C57" s="285">
        <f t="shared" si="3"/>
        <v>26666.669824023244</v>
      </c>
      <c r="D57" s="285">
        <f t="shared" si="3"/>
        <v>13200.000000000002</v>
      </c>
      <c r="E57" s="288">
        <f t="shared" si="7"/>
        <v>39866.669824023244</v>
      </c>
      <c r="F57" s="285">
        <f t="shared" si="4"/>
        <v>0</v>
      </c>
      <c r="G57" s="285">
        <f t="shared" si="8"/>
        <v>39866.669824023244</v>
      </c>
      <c r="H57" s="286">
        <f t="shared" si="5"/>
        <v>0</v>
      </c>
      <c r="M57" s="287">
        <v>2034</v>
      </c>
      <c r="N57" s="285">
        <f t="shared" si="6"/>
        <v>4522.5251546147474</v>
      </c>
      <c r="O57" s="285">
        <f t="shared" si="6"/>
        <v>35344.144669408495</v>
      </c>
      <c r="P57" s="288">
        <f t="shared" si="9"/>
        <v>39866.669824023244</v>
      </c>
    </row>
    <row r="58" spans="2:16" x14ac:dyDescent="0.25">
      <c r="B58" s="289">
        <v>2035</v>
      </c>
      <c r="C58" s="290">
        <f t="shared" si="3"/>
        <v>26495.836096020394</v>
      </c>
      <c r="D58" s="290">
        <f t="shared" si="3"/>
        <v>13200.000000000002</v>
      </c>
      <c r="E58" s="234">
        <f t="shared" si="7"/>
        <v>39695.836096020394</v>
      </c>
      <c r="F58" s="290">
        <f t="shared" si="4"/>
        <v>0</v>
      </c>
      <c r="G58" s="290">
        <f t="shared" si="8"/>
        <v>39695.836096020394</v>
      </c>
      <c r="H58" s="291">
        <f t="shared" si="5"/>
        <v>0</v>
      </c>
      <c r="M58" s="289">
        <v>2035</v>
      </c>
      <c r="N58" s="290">
        <f t="shared" si="6"/>
        <v>3629.7377538975361</v>
      </c>
      <c r="O58" s="290">
        <f t="shared" si="6"/>
        <v>36066.098342122859</v>
      </c>
      <c r="P58" s="234">
        <f t="shared" si="9"/>
        <v>39695.836096020394</v>
      </c>
    </row>
  </sheetData>
  <mergeCells count="20">
    <mergeCell ref="N6:N7"/>
    <mergeCell ref="O6:O7"/>
    <mergeCell ref="P6:P7"/>
    <mergeCell ref="B3:H3"/>
    <mergeCell ref="M3:P3"/>
    <mergeCell ref="C6:C7"/>
    <mergeCell ref="D6:D7"/>
    <mergeCell ref="E6:E7"/>
    <mergeCell ref="F6:F7"/>
    <mergeCell ref="H6:H7"/>
    <mergeCell ref="G6:G7"/>
    <mergeCell ref="D34:D35"/>
    <mergeCell ref="C34:C35"/>
    <mergeCell ref="P34:P35"/>
    <mergeCell ref="O34:O35"/>
    <mergeCell ref="N34:N35"/>
    <mergeCell ref="E34:E35"/>
    <mergeCell ref="F34:F35"/>
    <mergeCell ref="G34:G35"/>
    <mergeCell ref="H34:H35"/>
  </mergeCells>
  <hyperlinks>
    <hyperlink ref="C1" location="Indholdfortegnelse!A1" display="Indholdsfortegnelse"/>
  </hyperlinks>
  <pageMargins left="0.7" right="0.7" top="0.75" bottom="0.75" header="0.3" footer="0.3"/>
  <pageSetup paperSize="9" orientation="portrait" verticalDpi="0" r:id="rId1"/>
  <ignoredErrors>
    <ignoredError sqref="E38:G58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45"/>
  <sheetViews>
    <sheetView workbookViewId="0"/>
  </sheetViews>
  <sheetFormatPr defaultRowHeight="13.2" x14ac:dyDescent="0.25"/>
  <cols>
    <col min="1" max="1" width="14.109375" customWidth="1"/>
    <col min="2" max="2" width="13.109375" customWidth="1"/>
  </cols>
  <sheetData>
    <row r="1" spans="1:17" x14ac:dyDescent="0.25">
      <c r="A1" s="111" t="s">
        <v>257</v>
      </c>
      <c r="D1" s="136" t="s">
        <v>133</v>
      </c>
    </row>
    <row r="3" spans="1:17" x14ac:dyDescent="0.25"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</row>
    <row r="4" spans="1:17" x14ac:dyDescent="0.25"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</row>
    <row r="5" spans="1:17" x14ac:dyDescent="0.25"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</row>
    <row r="6" spans="1:17" x14ac:dyDescent="0.25"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</row>
    <row r="7" spans="1:17" x14ac:dyDescent="0.25"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</row>
    <row r="8" spans="1:17" x14ac:dyDescent="0.25"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</row>
    <row r="9" spans="1:17" x14ac:dyDescent="0.25"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</row>
    <row r="10" spans="1:17" x14ac:dyDescent="0.25"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</row>
    <row r="11" spans="1:17" x14ac:dyDescent="0.25"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</row>
    <row r="12" spans="1:17" x14ac:dyDescent="0.25"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</row>
    <row r="13" spans="1:17" x14ac:dyDescent="0.25"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</row>
    <row r="14" spans="1:17" x14ac:dyDescent="0.25"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</row>
    <row r="15" spans="1:17" x14ac:dyDescent="0.25"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</row>
    <row r="16" spans="1:17" x14ac:dyDescent="0.25"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</row>
    <row r="17" spans="2:17" x14ac:dyDescent="0.25"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</row>
    <row r="18" spans="2:17" x14ac:dyDescent="0.25"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</row>
    <row r="19" spans="2:17" x14ac:dyDescent="0.25"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</row>
    <row r="20" spans="2:17" x14ac:dyDescent="0.25"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</row>
    <row r="21" spans="2:17" x14ac:dyDescent="0.25"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</row>
    <row r="22" spans="2:17" x14ac:dyDescent="0.25"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</row>
    <row r="23" spans="2:17" x14ac:dyDescent="0.25"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</row>
    <row r="24" spans="2:17" x14ac:dyDescent="0.25"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</row>
    <row r="25" spans="2:17" x14ac:dyDescent="0.25"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</row>
    <row r="26" spans="2:17" x14ac:dyDescent="0.25"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</row>
    <row r="27" spans="2:17" x14ac:dyDescent="0.25"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</row>
    <row r="28" spans="2:17" x14ac:dyDescent="0.25"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</row>
    <row r="29" spans="2:17" x14ac:dyDescent="0.25"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</row>
    <row r="30" spans="2:17" x14ac:dyDescent="0.25"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</row>
    <row r="31" spans="2:17" x14ac:dyDescent="0.25"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</row>
    <row r="32" spans="2:17" x14ac:dyDescent="0.25"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</row>
    <row r="33" spans="2:17" x14ac:dyDescent="0.25"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</row>
    <row r="34" spans="2:17" x14ac:dyDescent="0.25"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</row>
    <row r="35" spans="2:17" x14ac:dyDescent="0.25"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</row>
    <row r="36" spans="2:17" x14ac:dyDescent="0.25"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</row>
    <row r="37" spans="2:17" x14ac:dyDescent="0.25"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</row>
    <row r="38" spans="2:17" x14ac:dyDescent="0.25"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</row>
    <row r="39" spans="2:17" x14ac:dyDescent="0.25"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</row>
    <row r="40" spans="2:17" x14ac:dyDescent="0.25"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</row>
    <row r="41" spans="2:17" x14ac:dyDescent="0.25"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</row>
    <row r="42" spans="2:17" x14ac:dyDescent="0.25"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</row>
    <row r="43" spans="2:17" x14ac:dyDescent="0.25"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</row>
    <row r="44" spans="2:17" x14ac:dyDescent="0.25"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</row>
    <row r="45" spans="2:17" x14ac:dyDescent="0.25"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</row>
  </sheetData>
  <hyperlinks>
    <hyperlink ref="D1" location="Indholdfortegnelse!A1" display="Indholdsfortegnelse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Y43"/>
  <sheetViews>
    <sheetView workbookViewId="0">
      <selection activeCell="D1" sqref="D1"/>
    </sheetView>
  </sheetViews>
  <sheetFormatPr defaultRowHeight="13.2" x14ac:dyDescent="0.25"/>
  <cols>
    <col min="2" max="2" width="12.109375" bestFit="1" customWidth="1"/>
  </cols>
  <sheetData>
    <row r="1" spans="1:25" x14ac:dyDescent="0.25">
      <c r="A1" s="111" t="s">
        <v>239</v>
      </c>
      <c r="D1" s="136" t="s">
        <v>133</v>
      </c>
    </row>
    <row r="4" spans="1:25" x14ac:dyDescent="0.25">
      <c r="A4" s="439" t="s">
        <v>244</v>
      </c>
      <c r="B4" s="148"/>
      <c r="C4" s="149">
        <v>2013</v>
      </c>
      <c r="D4" s="149">
        <v>2014</v>
      </c>
      <c r="E4" s="149">
        <v>2015</v>
      </c>
      <c r="F4" s="149">
        <v>2016</v>
      </c>
      <c r="G4" s="149">
        <v>2017</v>
      </c>
      <c r="H4" s="149">
        <v>2018</v>
      </c>
      <c r="I4" s="149">
        <v>2019</v>
      </c>
      <c r="J4" s="149">
        <v>2020</v>
      </c>
      <c r="K4" s="149">
        <v>2021</v>
      </c>
      <c r="L4" s="149">
        <v>2022</v>
      </c>
      <c r="M4" s="149">
        <v>2023</v>
      </c>
      <c r="N4" s="149">
        <v>2024</v>
      </c>
      <c r="O4" s="149">
        <v>2025</v>
      </c>
      <c r="P4" s="149">
        <v>2026</v>
      </c>
      <c r="Q4" s="149">
        <v>2027</v>
      </c>
      <c r="R4" s="149">
        <v>2028</v>
      </c>
      <c r="S4" s="149">
        <v>2029</v>
      </c>
      <c r="T4" s="149">
        <v>2030</v>
      </c>
      <c r="U4" s="149">
        <v>2031</v>
      </c>
      <c r="V4" s="149">
        <v>2032</v>
      </c>
      <c r="W4" s="149">
        <v>2033</v>
      </c>
      <c r="X4" s="149">
        <v>2034</v>
      </c>
      <c r="Y4" s="149">
        <v>2035</v>
      </c>
    </row>
    <row r="5" spans="1:25" x14ac:dyDescent="0.25">
      <c r="A5" s="439"/>
      <c r="B5" s="150" t="s">
        <v>241</v>
      </c>
      <c r="C5" s="22">
        <v>68687.599135475597</v>
      </c>
      <c r="D5" s="20">
        <v>68115.964338887658</v>
      </c>
      <c r="E5" s="20">
        <v>67488.326210522937</v>
      </c>
      <c r="F5" s="20">
        <v>66711.884722863673</v>
      </c>
      <c r="G5" s="20">
        <v>66001.116526876882</v>
      </c>
      <c r="H5" s="20">
        <v>65261.967408994962</v>
      </c>
      <c r="I5" s="20">
        <v>64517.246784028444</v>
      </c>
      <c r="J5" s="20">
        <v>64073.70996316777</v>
      </c>
      <c r="K5" s="20">
        <v>64357.12024924226</v>
      </c>
      <c r="L5" s="20">
        <v>64640.847529361024</v>
      </c>
      <c r="M5" s="20">
        <v>64934.892774156055</v>
      </c>
      <c r="N5" s="20">
        <v>65212.245488609769</v>
      </c>
      <c r="O5" s="20">
        <v>65477.637632548751</v>
      </c>
      <c r="P5" s="20">
        <v>65863.423267128077</v>
      </c>
      <c r="Q5" s="20">
        <v>66287.194599703958</v>
      </c>
      <c r="R5" s="20">
        <v>66711.106845374961</v>
      </c>
      <c r="S5" s="20">
        <v>67134.808284300641</v>
      </c>
      <c r="T5" s="20">
        <v>67554.594187371549</v>
      </c>
      <c r="U5" s="20">
        <v>67970.888991286731</v>
      </c>
      <c r="V5" s="20">
        <v>68379.676518398803</v>
      </c>
      <c r="W5" s="20">
        <v>68786.256276427026</v>
      </c>
      <c r="X5" s="20">
        <v>69189.983067857669</v>
      </c>
      <c r="Y5" s="20">
        <v>69586.137026843484</v>
      </c>
    </row>
    <row r="6" spans="1:25" x14ac:dyDescent="0.25">
      <c r="A6" s="439"/>
      <c r="B6" s="151" t="s">
        <v>242</v>
      </c>
      <c r="C6" s="22">
        <v>39249.722971175317</v>
      </c>
      <c r="D6" s="20">
        <v>38783.949321635002</v>
      </c>
      <c r="E6" s="20">
        <v>38237.19142430184</v>
      </c>
      <c r="F6" s="20">
        <v>37811.606635842254</v>
      </c>
      <c r="G6" s="20">
        <v>37571.232392138671</v>
      </c>
      <c r="H6" s="20">
        <v>37324.990461220325</v>
      </c>
      <c r="I6" s="20">
        <v>37387.820773617961</v>
      </c>
      <c r="J6" s="20">
        <v>37276.416549015128</v>
      </c>
      <c r="K6" s="20">
        <v>36984.512486131112</v>
      </c>
      <c r="L6" s="20">
        <v>36781.794205795908</v>
      </c>
      <c r="M6" s="20">
        <v>36512.032599838567</v>
      </c>
      <c r="N6" s="20">
        <v>36060.679962741531</v>
      </c>
      <c r="O6" s="20">
        <v>35693.553648227135</v>
      </c>
      <c r="P6" s="20">
        <v>35341.485746040606</v>
      </c>
      <c r="Q6" s="20">
        <v>35009.858530584861</v>
      </c>
      <c r="R6" s="20">
        <v>34647.716203492382</v>
      </c>
      <c r="S6" s="20">
        <v>34286.276156873086</v>
      </c>
      <c r="T6" s="20">
        <v>34002.500192488071</v>
      </c>
      <c r="U6" s="20">
        <v>33707.961977750128</v>
      </c>
      <c r="V6" s="20">
        <v>33422.130641607393</v>
      </c>
      <c r="W6" s="20">
        <v>33055.591218718153</v>
      </c>
      <c r="X6" s="20">
        <v>32719.409688939984</v>
      </c>
      <c r="Y6" s="20">
        <v>32457.098956376201</v>
      </c>
    </row>
    <row r="7" spans="1:25" x14ac:dyDescent="0.25">
      <c r="A7" s="439"/>
      <c r="B7" s="150" t="s">
        <v>243</v>
      </c>
      <c r="C7" s="231">
        <v>26984.330526662732</v>
      </c>
      <c r="D7" s="231">
        <v>26724.978415130649</v>
      </c>
      <c r="E7" s="231">
        <v>26431.37940870618</v>
      </c>
      <c r="F7" s="231">
        <v>26130.872839676485</v>
      </c>
      <c r="G7" s="231">
        <v>25893.087229753888</v>
      </c>
      <c r="H7" s="231">
        <v>25646.739467553802</v>
      </c>
      <c r="I7" s="231">
        <v>25476.266889411592</v>
      </c>
      <c r="J7" s="231">
        <v>25337.531628045723</v>
      </c>
      <c r="K7" s="231">
        <v>25335.408183843341</v>
      </c>
      <c r="L7" s="231">
        <v>25355.660433789224</v>
      </c>
      <c r="M7" s="231">
        <v>25361.731343498646</v>
      </c>
      <c r="N7" s="231">
        <v>25318.231362837822</v>
      </c>
      <c r="O7" s="231">
        <v>25292.79782019397</v>
      </c>
      <c r="P7" s="231">
        <v>25301.227253292167</v>
      </c>
      <c r="Q7" s="231">
        <v>25324.263282572203</v>
      </c>
      <c r="R7" s="231">
        <v>25339.705762216825</v>
      </c>
      <c r="S7" s="231">
        <v>25355.27111029343</v>
      </c>
      <c r="T7" s="231">
        <v>25389.273594964907</v>
      </c>
      <c r="U7" s="231">
        <v>25419.712742259209</v>
      </c>
      <c r="V7" s="231">
        <v>25450.451790001553</v>
      </c>
      <c r="W7" s="231">
        <v>25460.461873786287</v>
      </c>
      <c r="X7" s="231">
        <v>25477.348189199405</v>
      </c>
      <c r="Y7" s="231">
        <v>25510.80899580492</v>
      </c>
    </row>
    <row r="8" spans="1:25" x14ac:dyDescent="0.25">
      <c r="A8" s="230"/>
      <c r="B8" s="59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</row>
    <row r="9" spans="1:25" x14ac:dyDescent="0.25">
      <c r="A9" s="230"/>
      <c r="B9" s="59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</row>
    <row r="10" spans="1:25" x14ac:dyDescent="0.25">
      <c r="A10" s="230"/>
      <c r="B10" s="59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</row>
    <row r="11" spans="1:25" x14ac:dyDescent="0.25">
      <c r="A11" s="230"/>
      <c r="B11" s="59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</row>
    <row r="12" spans="1:25" x14ac:dyDescent="0.25">
      <c r="B12" s="148"/>
      <c r="C12" s="149">
        <v>2013</v>
      </c>
      <c r="D12" s="149">
        <v>2014</v>
      </c>
      <c r="E12" s="149">
        <v>2015</v>
      </c>
      <c r="F12" s="149">
        <v>2016</v>
      </c>
      <c r="G12" s="149">
        <v>2017</v>
      </c>
      <c r="H12" s="149">
        <v>2018</v>
      </c>
      <c r="I12" s="149">
        <v>2019</v>
      </c>
      <c r="J12" s="149">
        <v>2020</v>
      </c>
      <c r="K12" s="149">
        <v>2021</v>
      </c>
      <c r="L12" s="149">
        <v>2022</v>
      </c>
      <c r="M12" s="149">
        <v>2023</v>
      </c>
      <c r="N12" s="149">
        <v>2024</v>
      </c>
      <c r="O12" s="149">
        <v>2025</v>
      </c>
      <c r="P12" s="149">
        <v>2026</v>
      </c>
      <c r="Q12" s="149">
        <v>2027</v>
      </c>
      <c r="R12" s="149">
        <v>2028</v>
      </c>
      <c r="S12" s="149">
        <v>2029</v>
      </c>
      <c r="T12" s="149">
        <v>2030</v>
      </c>
      <c r="U12" s="149">
        <v>2031</v>
      </c>
      <c r="V12" s="149">
        <v>2032</v>
      </c>
      <c r="W12" s="149">
        <v>2033</v>
      </c>
      <c r="X12" s="149">
        <v>2034</v>
      </c>
      <c r="Y12" s="149">
        <v>2035</v>
      </c>
    </row>
    <row r="13" spans="1:25" x14ac:dyDescent="0.25">
      <c r="A13" s="439" t="s">
        <v>235</v>
      </c>
      <c r="B13" s="150" t="s">
        <v>241</v>
      </c>
      <c r="C13" s="22">
        <v>19079.888648743221</v>
      </c>
      <c r="D13" s="20">
        <v>18921.101205246567</v>
      </c>
      <c r="E13" s="20">
        <v>18746.757280700815</v>
      </c>
      <c r="F13" s="20">
        <v>18531.079089684354</v>
      </c>
      <c r="G13" s="20">
        <v>18333.643479688024</v>
      </c>
      <c r="H13" s="20">
        <v>18128.324280276378</v>
      </c>
      <c r="I13" s="20">
        <v>17921.457440007904</v>
      </c>
      <c r="J13" s="20">
        <v>17798.252767546604</v>
      </c>
      <c r="K13" s="20">
        <v>17876.977847011738</v>
      </c>
      <c r="L13" s="20">
        <v>17955.79098037806</v>
      </c>
      <c r="M13" s="20">
        <v>18037.470215043348</v>
      </c>
      <c r="N13" s="20">
        <v>18114.512635724936</v>
      </c>
      <c r="O13" s="20">
        <v>18188.232675707986</v>
      </c>
      <c r="P13" s="20">
        <v>18295.39535198002</v>
      </c>
      <c r="Q13" s="20">
        <v>18413.109611028874</v>
      </c>
      <c r="R13" s="20">
        <v>18530.863012604153</v>
      </c>
      <c r="S13" s="20">
        <v>18648.55785675018</v>
      </c>
      <c r="T13" s="20">
        <v>18765.165052047654</v>
      </c>
      <c r="U13" s="20">
        <v>18880.802497579647</v>
      </c>
      <c r="V13" s="20">
        <v>18994.354588444116</v>
      </c>
      <c r="W13" s="20">
        <v>19107.293410118618</v>
      </c>
      <c r="X13" s="20">
        <v>19219.439741071576</v>
      </c>
      <c r="Y13" s="20">
        <v>19329.482507456527</v>
      </c>
    </row>
    <row r="14" spans="1:25" x14ac:dyDescent="0.25">
      <c r="A14" s="439"/>
      <c r="B14" s="151" t="s">
        <v>242</v>
      </c>
      <c r="C14" s="22">
        <v>10902.700825326478</v>
      </c>
      <c r="D14" s="20">
        <v>10773.319256009723</v>
      </c>
      <c r="E14" s="20">
        <v>10621.442062306067</v>
      </c>
      <c r="F14" s="20">
        <v>10503.224065511737</v>
      </c>
      <c r="G14" s="20">
        <v>10436.453442260739</v>
      </c>
      <c r="H14" s="20">
        <v>10368.052905894536</v>
      </c>
      <c r="I14" s="20">
        <v>10385.505770449432</v>
      </c>
      <c r="J14" s="20">
        <v>10354.560152504202</v>
      </c>
      <c r="K14" s="20">
        <v>10273.475690591975</v>
      </c>
      <c r="L14" s="20">
        <v>10217.16505716553</v>
      </c>
      <c r="M14" s="20">
        <v>10142.231277732935</v>
      </c>
      <c r="N14" s="20">
        <v>10016.855545205981</v>
      </c>
      <c r="O14" s="20">
        <v>9914.8760133964261</v>
      </c>
      <c r="P14" s="20">
        <v>9817.0793739001674</v>
      </c>
      <c r="Q14" s="20">
        <v>9724.9607029402414</v>
      </c>
      <c r="R14" s="20">
        <v>9624.3656120812175</v>
      </c>
      <c r="S14" s="20">
        <v>9523.9655991314139</v>
      </c>
      <c r="T14" s="20">
        <v>9445.1389423577966</v>
      </c>
      <c r="U14" s="20">
        <v>9363.3227715972589</v>
      </c>
      <c r="V14" s="20">
        <v>9283.9251782242754</v>
      </c>
      <c r="W14" s="20">
        <v>9182.1086718661554</v>
      </c>
      <c r="X14" s="20">
        <v>9088.7249135944403</v>
      </c>
      <c r="Y14" s="20">
        <v>9015.8608212156105</v>
      </c>
    </row>
    <row r="15" spans="1:25" x14ac:dyDescent="0.25">
      <c r="A15" s="439"/>
      <c r="B15" s="150" t="s">
        <v>243</v>
      </c>
      <c r="C15" s="231">
        <v>7495.6473685174251</v>
      </c>
      <c r="D15" s="231">
        <v>7423.6051153140697</v>
      </c>
      <c r="E15" s="231">
        <v>7342.0498357517163</v>
      </c>
      <c r="F15" s="231">
        <v>7258.575788799023</v>
      </c>
      <c r="G15" s="231">
        <v>7192.5242304871908</v>
      </c>
      <c r="H15" s="231">
        <v>7124.0942965427221</v>
      </c>
      <c r="I15" s="231">
        <v>7076.7408026143303</v>
      </c>
      <c r="J15" s="231">
        <v>7038.2032300127003</v>
      </c>
      <c r="K15" s="231">
        <v>7037.6133844009282</v>
      </c>
      <c r="L15" s="231">
        <v>7043.2390093858958</v>
      </c>
      <c r="M15" s="231">
        <v>7044.9253731940689</v>
      </c>
      <c r="N15" s="231">
        <v>7032.8420452327282</v>
      </c>
      <c r="O15" s="231">
        <v>7025.7771722761026</v>
      </c>
      <c r="P15" s="231">
        <v>7028.1186814700468</v>
      </c>
      <c r="Q15" s="231">
        <v>7034.5175784922794</v>
      </c>
      <c r="R15" s="231">
        <v>7038.8071561713396</v>
      </c>
      <c r="S15" s="231">
        <v>7043.1308639703975</v>
      </c>
      <c r="T15" s="231">
        <v>7052.5759986013627</v>
      </c>
      <c r="U15" s="231">
        <v>7061.0313172942242</v>
      </c>
      <c r="V15" s="231">
        <v>7069.5699416670977</v>
      </c>
      <c r="W15" s="231">
        <v>7072.3505204961903</v>
      </c>
      <c r="X15" s="231">
        <v>7077.0411636665012</v>
      </c>
      <c r="Y15" s="231">
        <v>7086.3358321680344</v>
      </c>
    </row>
    <row r="17" spans="3:25" x14ac:dyDescent="0.2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3:25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3:25" x14ac:dyDescent="0.2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3:25" x14ac:dyDescent="0.2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3:25" x14ac:dyDescent="0.2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3:25" x14ac:dyDescent="0.2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3:25" x14ac:dyDescent="0.2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43" spans="2:2" x14ac:dyDescent="0.25">
      <c r="B43" t="s">
        <v>259</v>
      </c>
    </row>
  </sheetData>
  <mergeCells count="2">
    <mergeCell ref="A4:A7"/>
    <mergeCell ref="A13:A15"/>
  </mergeCells>
  <hyperlinks>
    <hyperlink ref="D1" location="Indholdfortegnelse!A1" display="Indholdsfortegnelse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>
    <tabColor theme="3" tint="0.39997558519241921"/>
  </sheetPr>
  <dimension ref="A1:F40"/>
  <sheetViews>
    <sheetView workbookViewId="0">
      <selection activeCell="E13" sqref="E13"/>
    </sheetView>
  </sheetViews>
  <sheetFormatPr defaultColWidth="10.33203125" defaultRowHeight="12.6" x14ac:dyDescent="0.2"/>
  <cols>
    <col min="1" max="1" width="10.33203125" style="12" customWidth="1"/>
    <col min="2" max="2" width="16.33203125" style="12" bestFit="1" customWidth="1"/>
    <col min="3" max="3" width="10.33203125" style="12" hidden="1" customWidth="1"/>
    <col min="4" max="4" width="11.33203125" style="12" customWidth="1"/>
    <col min="5" max="7" width="11.109375" style="12" bestFit="1" customWidth="1"/>
    <col min="8" max="16384" width="10.33203125" style="12"/>
  </cols>
  <sheetData>
    <row r="1" spans="1:6" ht="13.2" x14ac:dyDescent="0.25">
      <c r="A1" s="215" t="s">
        <v>135</v>
      </c>
      <c r="D1" s="136" t="s">
        <v>133</v>
      </c>
    </row>
    <row r="3" spans="1:6" x14ac:dyDescent="0.2">
      <c r="B3" s="16"/>
      <c r="C3" s="13">
        <v>2011</v>
      </c>
      <c r="D3" s="13" t="s">
        <v>44</v>
      </c>
      <c r="E3" s="13" t="s">
        <v>32</v>
      </c>
      <c r="F3" s="13" t="s">
        <v>137</v>
      </c>
    </row>
    <row r="4" spans="1:6" x14ac:dyDescent="0.2">
      <c r="B4" s="16" t="s">
        <v>33</v>
      </c>
      <c r="C4" s="14">
        <v>2.2999999999999998</v>
      </c>
      <c r="D4" s="17">
        <v>2.2000000000000002</v>
      </c>
      <c r="E4" s="17">
        <v>1.9</v>
      </c>
      <c r="F4" s="14">
        <v>1.5</v>
      </c>
    </row>
    <row r="5" spans="1:6" ht="25.2" x14ac:dyDescent="0.2">
      <c r="B5" s="18" t="s">
        <v>34</v>
      </c>
      <c r="C5" s="14">
        <v>2.6</v>
      </c>
      <c r="D5" s="14">
        <v>1.7</v>
      </c>
      <c r="E5" s="14">
        <v>1.8</v>
      </c>
      <c r="F5" s="14">
        <v>2</v>
      </c>
    </row>
    <row r="6" spans="1:6" ht="25.2" x14ac:dyDescent="0.2">
      <c r="B6" s="18" t="s">
        <v>35</v>
      </c>
      <c r="C6" s="14">
        <v>1.5</v>
      </c>
      <c r="D6" s="14">
        <v>2.8</v>
      </c>
      <c r="E6" s="14">
        <v>4</v>
      </c>
      <c r="F6" s="14">
        <v>4</v>
      </c>
    </row>
    <row r="7" spans="1:6" x14ac:dyDescent="0.2">
      <c r="B7" s="15" t="s">
        <v>45</v>
      </c>
    </row>
    <row r="10" spans="1:6" x14ac:dyDescent="0.2">
      <c r="A10" s="215" t="s">
        <v>208</v>
      </c>
    </row>
    <row r="12" spans="1:6" x14ac:dyDescent="0.2">
      <c r="B12" s="12" t="s">
        <v>206</v>
      </c>
      <c r="D12" s="214">
        <v>7.5</v>
      </c>
    </row>
    <row r="13" spans="1:6" x14ac:dyDescent="0.2">
      <c r="B13" s="12" t="s">
        <v>207</v>
      </c>
      <c r="D13" s="214">
        <v>5.38</v>
      </c>
    </row>
    <row r="16" spans="1:6" x14ac:dyDescent="0.2">
      <c r="A16" s="215" t="s">
        <v>168</v>
      </c>
    </row>
    <row r="17" spans="1:2" x14ac:dyDescent="0.2">
      <c r="A17" s="150"/>
      <c r="B17" s="181" t="s">
        <v>168</v>
      </c>
    </row>
    <row r="18" spans="1:2" x14ac:dyDescent="0.2">
      <c r="A18" s="190">
        <v>2013</v>
      </c>
      <c r="B18" s="183">
        <v>1</v>
      </c>
    </row>
    <row r="19" spans="1:2" x14ac:dyDescent="0.2">
      <c r="A19" s="190">
        <v>2014</v>
      </c>
      <c r="B19" s="183">
        <v>1.0253365969113142</v>
      </c>
    </row>
    <row r="20" spans="1:2" x14ac:dyDescent="0.2">
      <c r="A20" s="190">
        <v>2015</v>
      </c>
      <c r="B20" s="183">
        <v>1.0486942144469478</v>
      </c>
    </row>
    <row r="21" spans="1:2" x14ac:dyDescent="0.2">
      <c r="A21" s="190">
        <v>2016</v>
      </c>
      <c r="B21" s="183">
        <v>1.0692514230438999</v>
      </c>
    </row>
    <row r="22" spans="1:2" x14ac:dyDescent="0.2">
      <c r="A22" s="190">
        <v>2017</v>
      </c>
      <c r="B22" s="183">
        <v>1.0901856204808664</v>
      </c>
    </row>
    <row r="23" spans="1:2" x14ac:dyDescent="0.2">
      <c r="A23" s="190">
        <v>2018</v>
      </c>
      <c r="B23" s="183">
        <v>1.1113223232380878</v>
      </c>
    </row>
    <row r="24" spans="1:2" x14ac:dyDescent="0.2">
      <c r="A24" s="190">
        <v>2019</v>
      </c>
      <c r="B24" s="183">
        <v>1.1339772088967939</v>
      </c>
    </row>
    <row r="25" spans="1:2" x14ac:dyDescent="0.2">
      <c r="A25" s="190">
        <v>2020</v>
      </c>
      <c r="B25" s="183">
        <v>1.156704186249949</v>
      </c>
    </row>
    <row r="26" spans="1:2" x14ac:dyDescent="0.2">
      <c r="A26" s="190">
        <v>2021</v>
      </c>
      <c r="B26" s="183">
        <v>1.1809491303126562</v>
      </c>
    </row>
    <row r="27" spans="1:2" x14ac:dyDescent="0.2">
      <c r="A27" s="190">
        <v>2022</v>
      </c>
      <c r="B27" s="183">
        <v>1.2050915162485658</v>
      </c>
    </row>
    <row r="28" spans="1:2" x14ac:dyDescent="0.2">
      <c r="A28" s="190">
        <v>2023</v>
      </c>
      <c r="B28" s="183">
        <v>1.2318961395330006</v>
      </c>
    </row>
    <row r="29" spans="1:2" x14ac:dyDescent="0.2">
      <c r="A29" s="190">
        <v>2024</v>
      </c>
      <c r="B29" s="183">
        <v>1.2581083470316561</v>
      </c>
    </row>
    <row r="30" spans="1:2" x14ac:dyDescent="0.2">
      <c r="A30" s="190">
        <v>2025</v>
      </c>
      <c r="B30" s="183">
        <v>1.2847448311980458</v>
      </c>
    </row>
    <row r="31" spans="1:2" x14ac:dyDescent="0.2">
      <c r="A31" s="190">
        <v>2026</v>
      </c>
      <c r="B31" s="183">
        <v>1.3119274078711176</v>
      </c>
    </row>
    <row r="32" spans="1:2" x14ac:dyDescent="0.2">
      <c r="A32" s="190">
        <v>2027</v>
      </c>
      <c r="B32" s="183">
        <v>1.3396593448750833</v>
      </c>
    </row>
    <row r="33" spans="1:2" x14ac:dyDescent="0.2">
      <c r="A33" s="190">
        <v>2028</v>
      </c>
      <c r="B33" s="183">
        <v>1.3679020935253452</v>
      </c>
    </row>
    <row r="34" spans="1:2" x14ac:dyDescent="0.2">
      <c r="A34" s="190">
        <v>2029</v>
      </c>
      <c r="B34" s="183">
        <v>1.3969481448765668</v>
      </c>
    </row>
    <row r="35" spans="1:2" x14ac:dyDescent="0.2">
      <c r="A35" s="190">
        <v>2030</v>
      </c>
      <c r="B35" s="183">
        <v>1.4265301360287124</v>
      </c>
    </row>
    <row r="36" spans="1:2" x14ac:dyDescent="0.2">
      <c r="A36" s="45">
        <v>2031</v>
      </c>
      <c r="B36" s="183">
        <v>1.4567025307186494</v>
      </c>
    </row>
    <row r="37" spans="1:2" x14ac:dyDescent="0.2">
      <c r="A37" s="190">
        <v>2032</v>
      </c>
      <c r="B37" s="183">
        <v>1.4875058898789639</v>
      </c>
    </row>
    <row r="38" spans="1:2" x14ac:dyDescent="0.2">
      <c r="A38" s="45">
        <v>2033</v>
      </c>
      <c r="B38" s="183">
        <v>1.5190707269163539</v>
      </c>
    </row>
    <row r="39" spans="1:2" x14ac:dyDescent="0.2">
      <c r="A39" s="190">
        <v>2034</v>
      </c>
      <c r="B39" s="183">
        <v>1.5511882669445189</v>
      </c>
    </row>
    <row r="40" spans="1:2" x14ac:dyDescent="0.2">
      <c r="A40" s="46">
        <v>2035</v>
      </c>
      <c r="B40" s="188">
        <v>1.5841028401075983</v>
      </c>
    </row>
  </sheetData>
  <phoneticPr fontId="14" type="noConversion"/>
  <hyperlinks>
    <hyperlink ref="D1" location="Indholdfortegnelse!A1" display="Indholdsfortegnelse"/>
  </hyperlinks>
  <pageMargins left="0.75" right="0.75" top="1" bottom="1" header="0" footer="0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tabColor theme="3" tint="0.39997558519241921"/>
  </sheetPr>
  <dimension ref="A1:J34"/>
  <sheetViews>
    <sheetView workbookViewId="0">
      <selection activeCell="A32" sqref="A32"/>
    </sheetView>
  </sheetViews>
  <sheetFormatPr defaultRowHeight="13.2" x14ac:dyDescent="0.25"/>
  <cols>
    <col min="4" max="4" width="10.33203125" customWidth="1"/>
    <col min="10" max="10" width="9.6640625" customWidth="1"/>
  </cols>
  <sheetData>
    <row r="1" spans="1:10" x14ac:dyDescent="0.25">
      <c r="A1" t="s">
        <v>115</v>
      </c>
      <c r="D1" s="136" t="s">
        <v>133</v>
      </c>
    </row>
    <row r="3" spans="1:10" x14ac:dyDescent="0.25">
      <c r="A3" s="111" t="s">
        <v>1</v>
      </c>
    </row>
    <row r="5" spans="1:10" x14ac:dyDescent="0.25">
      <c r="B5" t="s">
        <v>258</v>
      </c>
    </row>
    <row r="6" spans="1:10" ht="12.75" customHeight="1" x14ac:dyDescent="0.25">
      <c r="B6" s="56" t="s">
        <v>0</v>
      </c>
      <c r="C6" s="121" t="s">
        <v>116</v>
      </c>
      <c r="D6" s="122" t="s">
        <v>117</v>
      </c>
      <c r="E6" s="123" t="s">
        <v>118</v>
      </c>
      <c r="F6" s="122" t="s">
        <v>119</v>
      </c>
      <c r="G6" s="123" t="s">
        <v>120</v>
      </c>
      <c r="H6" s="121" t="s">
        <v>121</v>
      </c>
      <c r="I6" s="121" t="s">
        <v>122</v>
      </c>
      <c r="J6" s="121" t="s">
        <v>123</v>
      </c>
    </row>
    <row r="7" spans="1:10" x14ac:dyDescent="0.25">
      <c r="B7" s="124">
        <v>2013</v>
      </c>
      <c r="C7" s="125">
        <v>26.960910536779323</v>
      </c>
      <c r="D7" s="126">
        <v>80.760102173782471</v>
      </c>
      <c r="E7" s="127">
        <v>142.57205936556329</v>
      </c>
      <c r="F7" s="126">
        <v>60.768569866647098</v>
      </c>
      <c r="G7" s="127">
        <v>72.267651010197099</v>
      </c>
      <c r="H7" s="125">
        <v>44.005817562732659</v>
      </c>
      <c r="I7" s="125">
        <v>50.380396425985623</v>
      </c>
      <c r="J7" s="125">
        <v>74.512268366071922</v>
      </c>
    </row>
    <row r="8" spans="1:10" x14ac:dyDescent="0.25">
      <c r="B8" s="124">
        <v>2014</v>
      </c>
      <c r="C8" s="125">
        <v>25.954622835323686</v>
      </c>
      <c r="D8" s="126">
        <v>81.674697063552813</v>
      </c>
      <c r="E8" s="127">
        <v>144.24584929569119</v>
      </c>
      <c r="F8" s="126">
        <v>62.306654464965611</v>
      </c>
      <c r="G8" s="127">
        <v>74.129528843530778</v>
      </c>
      <c r="H8" s="125">
        <v>44.298209203482642</v>
      </c>
      <c r="I8" s="125">
        <v>50.947259737049535</v>
      </c>
      <c r="J8" s="125">
        <v>75.06421109470952</v>
      </c>
    </row>
    <row r="9" spans="1:10" x14ac:dyDescent="0.25">
      <c r="B9" s="124">
        <v>2015</v>
      </c>
      <c r="C9" s="125">
        <v>25.044038963489736</v>
      </c>
      <c r="D9" s="126">
        <v>82.700951824900642</v>
      </c>
      <c r="E9" s="127">
        <v>146.11412458883265</v>
      </c>
      <c r="F9" s="126">
        <v>63.89089909946901</v>
      </c>
      <c r="G9" s="127">
        <v>76.044842778111033</v>
      </c>
      <c r="H9" s="125">
        <v>44.589278226203866</v>
      </c>
      <c r="I9" s="125">
        <v>51.516859290030425</v>
      </c>
      <c r="J9" s="125">
        <v>75.616153823347091</v>
      </c>
    </row>
    <row r="10" spans="1:10" x14ac:dyDescent="0.25">
      <c r="B10" s="124">
        <v>2016</v>
      </c>
      <c r="C10" s="125">
        <v>25.14773970062663</v>
      </c>
      <c r="D10" s="126">
        <v>82.974644102698505</v>
      </c>
      <c r="E10" s="127">
        <v>146.63297121115863</v>
      </c>
      <c r="F10" s="126">
        <v>64.183144433142488</v>
      </c>
      <c r="G10" s="127">
        <v>76.407538614564004</v>
      </c>
      <c r="H10" s="125">
        <v>44.891783843707834</v>
      </c>
      <c r="I10" s="125">
        <v>52.106677985035539</v>
      </c>
      <c r="J10" s="125">
        <v>76.168096551984647</v>
      </c>
    </row>
    <row r="11" spans="1:10" x14ac:dyDescent="0.25">
      <c r="B11" s="124">
        <v>2017</v>
      </c>
      <c r="C11" s="125">
        <v>25.238797538838469</v>
      </c>
      <c r="D11" s="126">
        <v>83.209227084376181</v>
      </c>
      <c r="E11" s="127">
        <v>147.08136499668498</v>
      </c>
      <c r="F11" s="126">
        <v>64.442072505712048</v>
      </c>
      <c r="G11" s="127">
        <v>76.730008686941673</v>
      </c>
      <c r="H11" s="125">
        <v>45.197187168434297</v>
      </c>
      <c r="I11" s="125">
        <v>52.705164517394877</v>
      </c>
      <c r="J11" s="125">
        <v>76.720039280622217</v>
      </c>
    </row>
    <row r="12" spans="1:10" x14ac:dyDescent="0.25">
      <c r="B12" s="124">
        <v>2018</v>
      </c>
      <c r="C12" s="125">
        <v>25.321809218150428</v>
      </c>
      <c r="D12" s="126">
        <v>83.419767150844137</v>
      </c>
      <c r="E12" s="127">
        <v>147.48598292339571</v>
      </c>
      <c r="F12" s="126">
        <v>64.67945579408304</v>
      </c>
      <c r="G12" s="127">
        <v>77.026289380590669</v>
      </c>
      <c r="H12" s="125">
        <v>45.505518365445724</v>
      </c>
      <c r="I12" s="125">
        <v>53.312451334051893</v>
      </c>
      <c r="J12" s="125">
        <v>77.271982009259801</v>
      </c>
    </row>
    <row r="13" spans="1:10" x14ac:dyDescent="0.25">
      <c r="B13" s="124">
        <v>2019</v>
      </c>
      <c r="C13" s="125">
        <v>25.367714021985819</v>
      </c>
      <c r="D13" s="126">
        <v>83.510493214875254</v>
      </c>
      <c r="E13" s="127">
        <v>147.67751935490577</v>
      </c>
      <c r="F13" s="126">
        <v>64.821078220354607</v>
      </c>
      <c r="G13" s="127">
        <v>77.208004634409789</v>
      </c>
      <c r="H13" s="125">
        <v>45.82163546174781</v>
      </c>
      <c r="I13" s="125">
        <v>53.935254288360348</v>
      </c>
      <c r="J13" s="125">
        <v>77.823924737897357</v>
      </c>
    </row>
    <row r="14" spans="1:10" x14ac:dyDescent="0.25">
      <c r="B14" s="124">
        <v>2020</v>
      </c>
      <c r="C14" s="125">
        <v>25.410236762322267</v>
      </c>
      <c r="D14" s="126">
        <v>83.592454954466206</v>
      </c>
      <c r="E14" s="127">
        <v>147.85233707567824</v>
      </c>
      <c r="F14" s="126">
        <v>64.953104285650454</v>
      </c>
      <c r="G14" s="127">
        <v>77.377778518257855</v>
      </c>
      <c r="H14" s="125">
        <v>46.140860467451013</v>
      </c>
      <c r="I14" s="125">
        <v>54.567290369640553</v>
      </c>
      <c r="J14" s="125">
        <v>78.375867466534913</v>
      </c>
    </row>
    <row r="15" spans="1:10" x14ac:dyDescent="0.25">
      <c r="B15" s="128">
        <v>2021</v>
      </c>
      <c r="C15" s="129">
        <v>25.540665441003036</v>
      </c>
      <c r="D15" s="130">
        <v>84.15880703996865</v>
      </c>
      <c r="E15" s="131">
        <v>148.89283078310513</v>
      </c>
      <c r="F15" s="130">
        <v>65.604725091935734</v>
      </c>
      <c r="G15" s="131">
        <v>78.171342397997023</v>
      </c>
      <c r="H15" s="129">
        <v>46.46193327226954</v>
      </c>
      <c r="I15" s="129">
        <v>55.206937794507745</v>
      </c>
      <c r="J15" s="129">
        <v>78.927810195172498</v>
      </c>
    </row>
    <row r="16" spans="1:10" x14ac:dyDescent="0.25">
      <c r="B16" s="132">
        <v>2022</v>
      </c>
      <c r="C16" s="133">
        <v>25.668030706937099</v>
      </c>
      <c r="D16" s="134">
        <v>84.709580976094102</v>
      </c>
      <c r="E16" s="135">
        <v>149.904217537167</v>
      </c>
      <c r="F16" s="134">
        <v>66.23576497723802</v>
      </c>
      <c r="G16" s="135">
        <v>78.939695469703196</v>
      </c>
      <c r="H16" s="133">
        <v>46.786176455468144</v>
      </c>
      <c r="I16" s="133">
        <v>55.856097417609384</v>
      </c>
      <c r="J16" s="133">
        <v>79.479752923810082</v>
      </c>
    </row>
    <row r="17" spans="1:10" x14ac:dyDescent="0.25">
      <c r="B17" s="124">
        <v>2023</v>
      </c>
      <c r="C17" s="125">
        <v>25.734657679286322</v>
      </c>
      <c r="D17" s="126">
        <v>85.054511832663579</v>
      </c>
      <c r="E17" s="127">
        <v>150.54982042158846</v>
      </c>
      <c r="F17" s="126">
        <v>66.697565820794082</v>
      </c>
      <c r="G17" s="127">
        <v>79.505676370096438</v>
      </c>
      <c r="H17" s="125">
        <v>47.113621720830608</v>
      </c>
      <c r="I17" s="125">
        <v>56.514911921918987</v>
      </c>
      <c r="J17" s="125">
        <v>80.031695652447652</v>
      </c>
    </row>
    <row r="18" spans="1:10" x14ac:dyDescent="0.25">
      <c r="B18" s="124">
        <v>2024</v>
      </c>
      <c r="C18" s="125">
        <v>25.810594872460197</v>
      </c>
      <c r="D18" s="126">
        <v>85.424957578060045</v>
      </c>
      <c r="E18" s="127">
        <v>151.23910815351709</v>
      </c>
      <c r="F18" s="126">
        <v>67.171312752874584</v>
      </c>
      <c r="G18" s="127">
        <v>80.085244259367386</v>
      </c>
      <c r="H18" s="125">
        <v>47.44430108917858</v>
      </c>
      <c r="I18" s="125">
        <v>57.183526130654656</v>
      </c>
      <c r="J18" s="125">
        <v>80.583638381085223</v>
      </c>
    </row>
    <row r="19" spans="1:10" x14ac:dyDescent="0.25">
      <c r="B19" s="124">
        <v>2025</v>
      </c>
      <c r="C19" s="125">
        <v>25.87488460527517</v>
      </c>
      <c r="D19" s="126">
        <v>85.75195392559624</v>
      </c>
      <c r="E19" s="127">
        <v>151.85009615058098</v>
      </c>
      <c r="F19" s="126">
        <v>67.603389055128176</v>
      </c>
      <c r="G19" s="127">
        <v>80.614523792788063</v>
      </c>
      <c r="H19" s="125">
        <v>47.778246901541927</v>
      </c>
      <c r="I19" s="125">
        <v>57.8620870393828</v>
      </c>
      <c r="J19" s="125">
        <v>81.135581109722793</v>
      </c>
    </row>
    <row r="20" spans="1:10" x14ac:dyDescent="0.25">
      <c r="B20" s="124">
        <v>2026</v>
      </c>
      <c r="C20" s="125">
        <v>25.997510772211637</v>
      </c>
      <c r="D20" s="126">
        <v>86.2166261905097</v>
      </c>
      <c r="E20" s="127">
        <v>152.70635581029543</v>
      </c>
      <c r="F20" s="126">
        <v>68.067292660845979</v>
      </c>
      <c r="G20" s="127">
        <v>81.181765634933328</v>
      </c>
      <c r="H20" s="125">
        <v>48.114442730989694</v>
      </c>
      <c r="I20" s="125">
        <v>58.549313620868247</v>
      </c>
      <c r="J20" s="125">
        <v>81.687523838360349</v>
      </c>
    </row>
    <row r="21" spans="1:10" x14ac:dyDescent="0.25">
      <c r="B21" s="124">
        <v>2027</v>
      </c>
      <c r="C21" s="125">
        <v>26.104449400728701</v>
      </c>
      <c r="D21" s="126">
        <v>86.626895635767312</v>
      </c>
      <c r="E21" s="127">
        <v>153.46489518204802</v>
      </c>
      <c r="F21" s="126">
        <v>68.484267536838018</v>
      </c>
      <c r="G21" s="127">
        <v>81.692464855388849</v>
      </c>
      <c r="H21" s="125">
        <v>48.453970659977536</v>
      </c>
      <c r="I21" s="125">
        <v>59.246787541353434</v>
      </c>
      <c r="J21" s="125">
        <v>82.239466566997919</v>
      </c>
    </row>
    <row r="22" spans="1:10" x14ac:dyDescent="0.25">
      <c r="B22" s="124">
        <v>2028</v>
      </c>
      <c r="C22" s="125">
        <v>26.197263982663024</v>
      </c>
      <c r="D22" s="126">
        <v>86.988027989471959</v>
      </c>
      <c r="E22" s="127">
        <v>154.13508710611492</v>
      </c>
      <c r="F22" s="126">
        <v>68.858605882532089</v>
      </c>
      <c r="G22" s="127">
        <v>82.151760038139869</v>
      </c>
      <c r="H22" s="125">
        <v>48.796864009500851</v>
      </c>
      <c r="I22" s="125">
        <v>59.954662510923356</v>
      </c>
      <c r="J22" s="125">
        <v>82.791409295635475</v>
      </c>
    </row>
    <row r="23" spans="1:10" x14ac:dyDescent="0.25">
      <c r="B23" s="124">
        <v>2029</v>
      </c>
      <c r="C23" s="125">
        <v>26.271207736046293</v>
      </c>
      <c r="D23" s="126">
        <v>87.284328618854758</v>
      </c>
      <c r="E23" s="127">
        <v>154.68916045879433</v>
      </c>
      <c r="F23" s="126">
        <v>69.177996090751876</v>
      </c>
      <c r="G23" s="127">
        <v>82.544978895200472</v>
      </c>
      <c r="H23" s="125">
        <v>49.143156433764986</v>
      </c>
      <c r="I23" s="125">
        <v>60.673094545314314</v>
      </c>
      <c r="J23" s="125">
        <v>83.343352024273059</v>
      </c>
    </row>
    <row r="24" spans="1:10" x14ac:dyDescent="0.25">
      <c r="B24" s="128">
        <v>2030</v>
      </c>
      <c r="C24" s="129">
        <v>26.3322425694599</v>
      </c>
      <c r="D24" s="130">
        <v>87.535659520660957</v>
      </c>
      <c r="E24" s="131">
        <v>155.16234641132849</v>
      </c>
      <c r="F24" s="130">
        <v>69.458270080711316</v>
      </c>
      <c r="G24" s="131">
        <v>82.891025393457213</v>
      </c>
      <c r="H24" s="129">
        <v>49.492881923517366</v>
      </c>
      <c r="I24" s="129">
        <v>61.402242000498575</v>
      </c>
      <c r="J24" s="129">
        <v>83.895294752910658</v>
      </c>
    </row>
    <row r="25" spans="1:10" x14ac:dyDescent="0.25">
      <c r="B25" s="132">
        <v>2031</v>
      </c>
      <c r="C25" s="125">
        <v>26.459400142656673</v>
      </c>
      <c r="D25" s="126">
        <v>87.962545839384489</v>
      </c>
      <c r="E25" s="127">
        <v>155.94849070923203</v>
      </c>
      <c r="F25" s="126">
        <v>69.978779129635726</v>
      </c>
      <c r="G25" s="127">
        <v>83.525141331281532</v>
      </c>
      <c r="H25" s="125">
        <v>49.84526781605048</v>
      </c>
      <c r="I25" s="125">
        <v>62.141165432607259</v>
      </c>
      <c r="J25" s="125">
        <v>84.4472374815482</v>
      </c>
    </row>
    <row r="26" spans="1:10" x14ac:dyDescent="0.25">
      <c r="B26" s="124">
        <v>2032</v>
      </c>
      <c r="C26" s="145">
        <v>26.570121834525306</v>
      </c>
      <c r="D26" s="126">
        <v>88.33462164824995</v>
      </c>
      <c r="E26" s="127">
        <v>156.63625980133509</v>
      </c>
      <c r="F26" s="126">
        <v>70.448268175566099</v>
      </c>
      <c r="G26" s="127">
        <v>84.097834255911593</v>
      </c>
      <c r="H26" s="125">
        <v>50.201155778688168</v>
      </c>
      <c r="I26" s="125">
        <v>62.891128159102756</v>
      </c>
      <c r="J26" s="125">
        <v>84.999180210185799</v>
      </c>
    </row>
    <row r="27" spans="1:10" x14ac:dyDescent="0.25">
      <c r="B27" s="124">
        <v>2033</v>
      </c>
      <c r="C27" s="145">
        <v>26.662978609580559</v>
      </c>
      <c r="D27" s="126">
        <v>88.647140942985004</v>
      </c>
      <c r="E27" s="127">
        <v>157.2172728606952</v>
      </c>
      <c r="F27" s="126">
        <v>70.863167279663045</v>
      </c>
      <c r="G27" s="127">
        <v>84.604857779365901</v>
      </c>
      <c r="H27" s="125">
        <v>50.560580832131414</v>
      </c>
      <c r="I27" s="125">
        <v>63.652295769400844</v>
      </c>
      <c r="J27" s="125">
        <v>85.55112293882334</v>
      </c>
    </row>
    <row r="28" spans="1:10" x14ac:dyDescent="0.25">
      <c r="B28" s="124">
        <v>2034</v>
      </c>
      <c r="C28" s="145">
        <v>26.742522978512913</v>
      </c>
      <c r="D28" s="126">
        <v>88.915244280638248</v>
      </c>
      <c r="E28" s="127">
        <v>157.71841505442413</v>
      </c>
      <c r="F28" s="126">
        <v>71.235783930314355</v>
      </c>
      <c r="G28" s="127">
        <v>85.060920485996746</v>
      </c>
      <c r="H28" s="125">
        <v>50.923578347288348</v>
      </c>
      <c r="I28" s="125">
        <v>64.424836336758588</v>
      </c>
      <c r="J28" s="125">
        <v>86.103065667460911</v>
      </c>
    </row>
    <row r="29" spans="1:10" x14ac:dyDescent="0.25">
      <c r="B29" s="128">
        <v>2035</v>
      </c>
      <c r="C29" s="129">
        <v>26.805346453663258</v>
      </c>
      <c r="D29" s="130">
        <v>89.12760393785851</v>
      </c>
      <c r="E29" s="131">
        <v>158.11962867366651</v>
      </c>
      <c r="F29" s="130">
        <v>71.557261648356544</v>
      </c>
      <c r="G29" s="131">
        <v>85.455462506466219</v>
      </c>
      <c r="H29" s="129">
        <v>51.290184048776041</v>
      </c>
      <c r="I29" s="129">
        <v>65.208920455531867</v>
      </c>
      <c r="J29" s="129">
        <v>86.655008396098495</v>
      </c>
    </row>
    <row r="30" spans="1:10" x14ac:dyDescent="0.25">
      <c r="B30" t="s">
        <v>218</v>
      </c>
    </row>
    <row r="31" spans="1:10" x14ac:dyDescent="0.25">
      <c r="A31" s="111"/>
    </row>
    <row r="33" spans="1:7" x14ac:dyDescent="0.25">
      <c r="A33" s="111"/>
    </row>
    <row r="34" spans="1:7" x14ac:dyDescent="0.25">
      <c r="E34" s="136"/>
      <c r="F34" s="136"/>
      <c r="G34" s="136"/>
    </row>
  </sheetData>
  <phoneticPr fontId="2" type="noConversion"/>
  <hyperlinks>
    <hyperlink ref="D1" location="Indholdfortegnelse!A1" display="Indholdsfortegnelse"/>
  </hyperlinks>
  <pageMargins left="0.75" right="0.75" top="1" bottom="1" header="0" footer="0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>
    <tabColor theme="3" tint="0.39997558519241921"/>
  </sheetPr>
  <dimension ref="A1:J33"/>
  <sheetViews>
    <sheetView workbookViewId="0">
      <selection activeCell="E5" sqref="E5"/>
    </sheetView>
  </sheetViews>
  <sheetFormatPr defaultRowHeight="13.2" x14ac:dyDescent="0.25"/>
  <cols>
    <col min="2" max="2" width="12.44140625" customWidth="1"/>
    <col min="9" max="9" width="9.5546875" bestFit="1" customWidth="1"/>
    <col min="11" max="11" width="10.88671875" bestFit="1" customWidth="1"/>
    <col min="12" max="12" width="14.6640625" customWidth="1"/>
  </cols>
  <sheetData>
    <row r="1" spans="1:10" x14ac:dyDescent="0.25">
      <c r="A1" t="s">
        <v>96</v>
      </c>
      <c r="C1" s="136" t="s">
        <v>133</v>
      </c>
    </row>
    <row r="3" spans="1:10" x14ac:dyDescent="0.25">
      <c r="A3" s="111" t="s">
        <v>1</v>
      </c>
    </row>
    <row r="5" spans="1:10" ht="20.399999999999999" x14ac:dyDescent="0.25">
      <c r="B5" s="150"/>
      <c r="C5" s="180" t="s">
        <v>169</v>
      </c>
      <c r="D5" s="181" t="s">
        <v>258</v>
      </c>
      <c r="I5" t="s">
        <v>224</v>
      </c>
    </row>
    <row r="6" spans="1:10" x14ac:dyDescent="0.25">
      <c r="B6" s="190">
        <v>2013</v>
      </c>
      <c r="C6" s="185">
        <v>60.47</v>
      </c>
      <c r="D6" s="184">
        <v>60.47</v>
      </c>
      <c r="H6" t="s">
        <v>222</v>
      </c>
      <c r="I6">
        <v>10</v>
      </c>
      <c r="J6" t="s">
        <v>223</v>
      </c>
    </row>
    <row r="7" spans="1:10" x14ac:dyDescent="0.25">
      <c r="B7" s="190">
        <v>2014</v>
      </c>
      <c r="C7" s="182">
        <v>64.55</v>
      </c>
      <c r="D7" s="184">
        <v>62.954936158962838</v>
      </c>
      <c r="H7" t="s">
        <v>225</v>
      </c>
      <c r="I7">
        <v>25</v>
      </c>
      <c r="J7" t="s">
        <v>223</v>
      </c>
    </row>
    <row r="8" spans="1:10" x14ac:dyDescent="0.25">
      <c r="B8" s="190">
        <v>2015</v>
      </c>
      <c r="C8" s="186">
        <v>84.90109351142668</v>
      </c>
      <c r="D8" s="184">
        <v>80.95886516948238</v>
      </c>
    </row>
    <row r="9" spans="1:10" x14ac:dyDescent="0.25">
      <c r="B9" s="190">
        <v>2016</v>
      </c>
      <c r="C9" s="186">
        <v>105.81610850536761</v>
      </c>
      <c r="D9" s="184">
        <v>98.962794180001907</v>
      </c>
    </row>
    <row r="10" spans="1:10" x14ac:dyDescent="0.25">
      <c r="B10" s="190">
        <v>2017</v>
      </c>
      <c r="C10" s="186">
        <v>127.51543969707238</v>
      </c>
      <c r="D10" s="184">
        <v>116.96672319052145</v>
      </c>
    </row>
    <row r="11" spans="1:10" x14ac:dyDescent="0.25">
      <c r="B11" s="190">
        <v>2018</v>
      </c>
      <c r="C11" s="186">
        <v>149.9958987730208</v>
      </c>
      <c r="D11" s="184">
        <v>134.97065220104099</v>
      </c>
    </row>
    <row r="12" spans="1:10" x14ac:dyDescent="0.25">
      <c r="B12" s="190">
        <v>2019</v>
      </c>
      <c r="C12" s="186">
        <v>173.46968863444133</v>
      </c>
      <c r="D12" s="184">
        <v>152.97458121156052</v>
      </c>
    </row>
    <row r="13" spans="1:10" x14ac:dyDescent="0.25">
      <c r="B13" s="190">
        <v>2020</v>
      </c>
      <c r="C13" s="186">
        <v>197.77155853265972</v>
      </c>
      <c r="D13" s="184">
        <v>170.97851022208008</v>
      </c>
    </row>
    <row r="14" spans="1:10" x14ac:dyDescent="0.25">
      <c r="B14" s="190">
        <v>2021</v>
      </c>
      <c r="C14" s="186">
        <v>208.64748704721637</v>
      </c>
      <c r="D14" s="184">
        <v>176.67779389614941</v>
      </c>
    </row>
    <row r="15" spans="1:10" x14ac:dyDescent="0.25">
      <c r="B15" s="190">
        <v>2022</v>
      </c>
      <c r="C15" s="186">
        <v>219.7810689380772</v>
      </c>
      <c r="D15" s="184">
        <v>182.37707757021874</v>
      </c>
    </row>
    <row r="16" spans="1:10" x14ac:dyDescent="0.25">
      <c r="B16" s="190">
        <v>2023</v>
      </c>
      <c r="C16" s="186">
        <v>231.69054335425253</v>
      </c>
      <c r="D16" s="184">
        <v>188.07636124428808</v>
      </c>
    </row>
    <row r="17" spans="1:4" x14ac:dyDescent="0.25">
      <c r="B17" s="190">
        <v>2024</v>
      </c>
      <c r="C17" s="186">
        <v>243.79075632322778</v>
      </c>
      <c r="D17" s="184">
        <v>193.77564491835741</v>
      </c>
    </row>
    <row r="18" spans="1:4" x14ac:dyDescent="0.25">
      <c r="B18" s="190">
        <v>2025</v>
      </c>
      <c r="C18" s="186">
        <v>256.27438346271953</v>
      </c>
      <c r="D18" s="184">
        <v>199.47492859242675</v>
      </c>
    </row>
    <row r="19" spans="1:4" x14ac:dyDescent="0.25">
      <c r="B19" s="190">
        <v>2026</v>
      </c>
      <c r="C19" s="186">
        <v>269.17367246078265</v>
      </c>
      <c r="D19" s="184">
        <v>205.17421226649608</v>
      </c>
    </row>
    <row r="20" spans="1:4" x14ac:dyDescent="0.25">
      <c r="B20" s="190">
        <v>2027</v>
      </c>
      <c r="C20" s="186">
        <v>282.49864942325644</v>
      </c>
      <c r="D20" s="184">
        <v>210.87349594056542</v>
      </c>
    </row>
    <row r="21" spans="1:4" x14ac:dyDescent="0.25">
      <c r="B21" s="190">
        <v>2028</v>
      </c>
      <c r="C21" s="186">
        <v>296.25035863546208</v>
      </c>
      <c r="D21" s="184">
        <v>216.57277961463475</v>
      </c>
    </row>
    <row r="22" spans="1:4" x14ac:dyDescent="0.25">
      <c r="B22" s="190">
        <v>2029</v>
      </c>
      <c r="C22" s="186">
        <v>310.50254646904204</v>
      </c>
      <c r="D22" s="184">
        <v>222.27206328870409</v>
      </c>
    </row>
    <row r="23" spans="1:4" x14ac:dyDescent="0.25">
      <c r="B23" s="190">
        <v>2030</v>
      </c>
      <c r="C23" s="186">
        <v>325.20799659345397</v>
      </c>
      <c r="D23" s="184">
        <v>227.97134696277342</v>
      </c>
    </row>
    <row r="24" spans="1:4" x14ac:dyDescent="0.25">
      <c r="B24" s="45">
        <v>2031</v>
      </c>
      <c r="C24" s="186">
        <v>340.38859900331164</v>
      </c>
      <c r="D24" s="184">
        <v>233.67063063684276</v>
      </c>
    </row>
    <row r="25" spans="1:4" x14ac:dyDescent="0.25">
      <c r="B25" s="190">
        <v>2032</v>
      </c>
      <c r="C25" s="186">
        <v>356.06415739730465</v>
      </c>
      <c r="D25" s="184">
        <v>239.36991431091212</v>
      </c>
    </row>
    <row r="26" spans="1:4" x14ac:dyDescent="0.25">
      <c r="B26" s="45">
        <v>2033</v>
      </c>
      <c r="C26" s="186">
        <v>372.27744472785366</v>
      </c>
      <c r="D26" s="184">
        <v>245.06919798498146</v>
      </c>
    </row>
    <row r="27" spans="1:4" x14ac:dyDescent="0.25">
      <c r="B27" s="190">
        <v>2034</v>
      </c>
      <c r="C27" s="186">
        <v>388.98912646901141</v>
      </c>
      <c r="D27" s="184">
        <v>250.76848165905082</v>
      </c>
    </row>
    <row r="28" spans="1:4" x14ac:dyDescent="0.25">
      <c r="B28" s="46">
        <v>2035</v>
      </c>
      <c r="C28" s="187">
        <v>406.27131546024469</v>
      </c>
      <c r="D28" s="189">
        <v>256.46776533312016</v>
      </c>
    </row>
    <row r="29" spans="1:4" x14ac:dyDescent="0.25">
      <c r="B29" t="s">
        <v>219</v>
      </c>
    </row>
    <row r="32" spans="1:4" x14ac:dyDescent="0.25">
      <c r="A32" s="111"/>
    </row>
    <row r="33" spans="5:5" x14ac:dyDescent="0.25">
      <c r="E33" s="136"/>
    </row>
  </sheetData>
  <phoneticPr fontId="2" type="noConversion"/>
  <hyperlinks>
    <hyperlink ref="C1" location="Indholdfortegnelse!A1" display="Indholdsfortegnelse"/>
  </hyperlinks>
  <pageMargins left="0.75" right="0.75" top="1" bottom="1" header="0" footer="0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>
    <tabColor theme="3" tint="0.39997558519241921"/>
  </sheetPr>
  <dimension ref="A1:S62"/>
  <sheetViews>
    <sheetView workbookViewId="0">
      <selection activeCell="D31" sqref="D31:E33"/>
    </sheetView>
  </sheetViews>
  <sheetFormatPr defaultRowHeight="13.2" x14ac:dyDescent="0.25"/>
  <sheetData>
    <row r="1" spans="1:19" x14ac:dyDescent="0.25">
      <c r="A1" t="s">
        <v>124</v>
      </c>
      <c r="F1" s="136" t="s">
        <v>133</v>
      </c>
    </row>
    <row r="3" spans="1:19" x14ac:dyDescent="0.25">
      <c r="A3" s="111" t="s">
        <v>1</v>
      </c>
    </row>
    <row r="4" spans="1:19" x14ac:dyDescent="0.25">
      <c r="A4" s="111"/>
    </row>
    <row r="6" spans="1:19" x14ac:dyDescent="0.25">
      <c r="B6" s="331" t="s">
        <v>0</v>
      </c>
      <c r="C6" s="332" t="s">
        <v>125</v>
      </c>
      <c r="D6" s="333" t="s">
        <v>126</v>
      </c>
      <c r="E6" s="333" t="s">
        <v>127</v>
      </c>
      <c r="F6" s="334" t="s">
        <v>128</v>
      </c>
      <c r="G6" s="333" t="s">
        <v>129</v>
      </c>
      <c r="H6" s="335" t="s">
        <v>130</v>
      </c>
      <c r="I6" s="333" t="s">
        <v>131</v>
      </c>
      <c r="J6" s="336" t="s">
        <v>132</v>
      </c>
    </row>
    <row r="7" spans="1:19" x14ac:dyDescent="0.25">
      <c r="A7" s="211"/>
      <c r="B7" s="301">
        <v>2013</v>
      </c>
      <c r="C7" s="337">
        <v>286</v>
      </c>
      <c r="D7" s="338">
        <v>297</v>
      </c>
      <c r="E7" s="339">
        <v>290</v>
      </c>
      <c r="F7" s="340">
        <v>283</v>
      </c>
      <c r="G7" s="340">
        <v>287</v>
      </c>
      <c r="H7" s="341">
        <v>293</v>
      </c>
      <c r="I7" s="341">
        <v>382</v>
      </c>
      <c r="J7" s="342">
        <v>390</v>
      </c>
      <c r="L7" s="152"/>
      <c r="M7" s="152"/>
      <c r="N7" s="152"/>
      <c r="O7" s="152"/>
      <c r="P7" s="152"/>
      <c r="Q7" s="152"/>
      <c r="R7" s="152"/>
      <c r="S7" s="152"/>
    </row>
    <row r="8" spans="1:19" x14ac:dyDescent="0.25">
      <c r="A8" s="211"/>
      <c r="B8" s="301">
        <v>2014</v>
      </c>
      <c r="C8" s="337">
        <v>272</v>
      </c>
      <c r="D8" s="343">
        <v>282</v>
      </c>
      <c r="E8" s="339">
        <v>276</v>
      </c>
      <c r="F8" s="344">
        <v>260</v>
      </c>
      <c r="G8" s="345">
        <v>270</v>
      </c>
      <c r="H8" s="345">
        <v>284</v>
      </c>
      <c r="I8" s="345">
        <v>346</v>
      </c>
      <c r="J8" s="346">
        <v>381</v>
      </c>
      <c r="L8" s="152"/>
      <c r="M8" s="152"/>
      <c r="N8" s="152"/>
      <c r="O8" s="152"/>
      <c r="P8" s="152"/>
      <c r="Q8" s="152"/>
      <c r="R8" s="152"/>
      <c r="S8" s="152"/>
    </row>
    <row r="9" spans="1:19" x14ac:dyDescent="0.25">
      <c r="A9" s="211"/>
      <c r="B9" s="301">
        <v>2015</v>
      </c>
      <c r="C9" s="337">
        <v>264</v>
      </c>
      <c r="D9" s="343">
        <v>273</v>
      </c>
      <c r="E9" s="339">
        <v>268</v>
      </c>
      <c r="F9" s="344">
        <v>246</v>
      </c>
      <c r="G9" s="344">
        <v>256</v>
      </c>
      <c r="H9" s="345">
        <v>272</v>
      </c>
      <c r="I9" s="345">
        <v>310</v>
      </c>
      <c r="J9" s="346">
        <v>409</v>
      </c>
      <c r="L9" s="152"/>
      <c r="M9" s="152"/>
      <c r="N9" s="152"/>
      <c r="O9" s="152"/>
      <c r="P9" s="152"/>
      <c r="Q9" s="152"/>
      <c r="R9" s="152"/>
      <c r="S9" s="152"/>
    </row>
    <row r="10" spans="1:19" x14ac:dyDescent="0.25">
      <c r="B10" s="301">
        <v>2016</v>
      </c>
      <c r="C10" s="347">
        <v>295</v>
      </c>
      <c r="D10" s="348">
        <v>302</v>
      </c>
      <c r="E10" s="349">
        <v>298</v>
      </c>
      <c r="F10" s="350">
        <v>271</v>
      </c>
      <c r="G10" s="350">
        <v>279</v>
      </c>
      <c r="H10" s="350">
        <v>307</v>
      </c>
      <c r="I10" s="350">
        <v>345</v>
      </c>
      <c r="J10" s="350">
        <v>434</v>
      </c>
      <c r="L10" s="152"/>
      <c r="M10" s="152"/>
      <c r="N10" s="152"/>
      <c r="O10" s="152"/>
      <c r="P10" s="152"/>
      <c r="Q10" s="152"/>
      <c r="R10" s="152"/>
      <c r="S10" s="152"/>
    </row>
    <row r="11" spans="1:19" x14ac:dyDescent="0.25">
      <c r="B11" s="301">
        <v>2017</v>
      </c>
      <c r="C11" s="347">
        <v>326</v>
      </c>
      <c r="D11" s="348">
        <v>330</v>
      </c>
      <c r="E11" s="349">
        <v>328</v>
      </c>
      <c r="F11" s="350">
        <v>297</v>
      </c>
      <c r="G11" s="350">
        <v>303</v>
      </c>
      <c r="H11" s="350">
        <v>341</v>
      </c>
      <c r="I11" s="350">
        <v>381</v>
      </c>
      <c r="J11" s="350">
        <v>459</v>
      </c>
      <c r="L11" s="152"/>
      <c r="M11" s="152"/>
      <c r="N11" s="152"/>
      <c r="O11" s="152"/>
      <c r="P11" s="152"/>
      <c r="Q11" s="152"/>
      <c r="R11" s="152"/>
      <c r="S11" s="152"/>
    </row>
    <row r="12" spans="1:19" x14ac:dyDescent="0.25">
      <c r="B12" s="301">
        <v>2018</v>
      </c>
      <c r="C12" s="347">
        <v>357</v>
      </c>
      <c r="D12" s="348">
        <v>359</v>
      </c>
      <c r="E12" s="349">
        <v>358</v>
      </c>
      <c r="F12" s="350">
        <v>322</v>
      </c>
      <c r="G12" s="350">
        <v>326</v>
      </c>
      <c r="H12" s="350">
        <v>376</v>
      </c>
      <c r="I12" s="350">
        <v>416</v>
      </c>
      <c r="J12" s="350">
        <v>484</v>
      </c>
      <c r="L12" s="152"/>
      <c r="M12" s="152"/>
      <c r="N12" s="152"/>
      <c r="O12" s="152"/>
      <c r="P12" s="152"/>
      <c r="Q12" s="152"/>
      <c r="R12" s="152"/>
      <c r="S12" s="152"/>
    </row>
    <row r="13" spans="1:19" x14ac:dyDescent="0.25">
      <c r="B13" s="301">
        <v>2019</v>
      </c>
      <c r="C13" s="347">
        <v>388</v>
      </c>
      <c r="D13" s="348">
        <v>388</v>
      </c>
      <c r="E13" s="349">
        <v>388</v>
      </c>
      <c r="F13" s="350">
        <v>347</v>
      </c>
      <c r="G13" s="350">
        <v>349</v>
      </c>
      <c r="H13" s="350">
        <v>410</v>
      </c>
      <c r="I13" s="350">
        <v>452</v>
      </c>
      <c r="J13" s="350">
        <v>509</v>
      </c>
      <c r="L13" s="152"/>
      <c r="M13" s="152"/>
      <c r="N13" s="152"/>
      <c r="O13" s="152"/>
      <c r="P13" s="152"/>
      <c r="Q13" s="152"/>
      <c r="R13" s="152"/>
      <c r="S13" s="152"/>
    </row>
    <row r="14" spans="1:19" x14ac:dyDescent="0.25">
      <c r="B14" s="301">
        <v>2020</v>
      </c>
      <c r="C14" s="351">
        <v>420</v>
      </c>
      <c r="D14" s="352">
        <v>417</v>
      </c>
      <c r="E14" s="352">
        <v>418</v>
      </c>
      <c r="F14" s="353">
        <v>373</v>
      </c>
      <c r="G14" s="353">
        <v>373</v>
      </c>
      <c r="H14" s="354">
        <v>445</v>
      </c>
      <c r="I14" s="354">
        <v>488</v>
      </c>
      <c r="J14" s="355">
        <v>534</v>
      </c>
      <c r="L14" s="152"/>
      <c r="M14" s="152"/>
      <c r="N14" s="152"/>
      <c r="O14" s="152"/>
      <c r="P14" s="152"/>
      <c r="Q14" s="152"/>
      <c r="R14" s="152"/>
      <c r="S14" s="152"/>
    </row>
    <row r="15" spans="1:19" x14ac:dyDescent="0.25">
      <c r="B15" s="301">
        <v>2021</v>
      </c>
      <c r="C15" s="351">
        <v>425</v>
      </c>
      <c r="D15" s="356">
        <v>422</v>
      </c>
      <c r="E15" s="352">
        <v>423</v>
      </c>
      <c r="F15" s="353">
        <v>378</v>
      </c>
      <c r="G15" s="353">
        <v>378</v>
      </c>
      <c r="H15" s="354">
        <v>451</v>
      </c>
      <c r="I15" s="354">
        <v>494</v>
      </c>
      <c r="J15" s="355">
        <v>541</v>
      </c>
      <c r="L15" s="152"/>
      <c r="M15" s="152"/>
      <c r="N15" s="152"/>
      <c r="O15" s="152"/>
      <c r="P15" s="152"/>
      <c r="Q15" s="152"/>
      <c r="R15" s="152"/>
      <c r="S15" s="152"/>
    </row>
    <row r="16" spans="1:19" x14ac:dyDescent="0.25">
      <c r="B16" s="301">
        <v>2022</v>
      </c>
      <c r="C16" s="351">
        <v>430</v>
      </c>
      <c r="D16" s="356">
        <v>427</v>
      </c>
      <c r="E16" s="352">
        <v>428</v>
      </c>
      <c r="F16" s="353">
        <v>383</v>
      </c>
      <c r="G16" s="353">
        <v>383</v>
      </c>
      <c r="H16" s="354">
        <v>456</v>
      </c>
      <c r="I16" s="354">
        <v>500</v>
      </c>
      <c r="J16" s="355">
        <v>548</v>
      </c>
      <c r="L16" s="152"/>
      <c r="M16" s="152"/>
      <c r="N16" s="152"/>
      <c r="O16" s="152"/>
      <c r="P16" s="152"/>
      <c r="Q16" s="152"/>
      <c r="R16" s="152"/>
      <c r="S16" s="152"/>
    </row>
    <row r="17" spans="2:19" x14ac:dyDescent="0.25">
      <c r="B17" s="301">
        <v>2023</v>
      </c>
      <c r="C17" s="351">
        <v>434</v>
      </c>
      <c r="D17" s="356">
        <v>432</v>
      </c>
      <c r="E17" s="352">
        <v>433</v>
      </c>
      <c r="F17" s="353">
        <v>387</v>
      </c>
      <c r="G17" s="353">
        <v>387</v>
      </c>
      <c r="H17" s="354">
        <v>461</v>
      </c>
      <c r="I17" s="354">
        <v>506</v>
      </c>
      <c r="J17" s="355">
        <v>554</v>
      </c>
      <c r="L17" s="152"/>
      <c r="M17" s="152"/>
      <c r="N17" s="152"/>
      <c r="O17" s="152"/>
      <c r="P17" s="152"/>
      <c r="Q17" s="152"/>
      <c r="R17" s="152"/>
      <c r="S17" s="152"/>
    </row>
    <row r="18" spans="2:19" x14ac:dyDescent="0.25">
      <c r="B18" s="301">
        <v>2024</v>
      </c>
      <c r="C18" s="351">
        <v>438</v>
      </c>
      <c r="D18" s="356">
        <v>437</v>
      </c>
      <c r="E18" s="352">
        <v>437</v>
      </c>
      <c r="F18" s="353">
        <v>392</v>
      </c>
      <c r="G18" s="353">
        <v>392</v>
      </c>
      <c r="H18" s="354">
        <v>466</v>
      </c>
      <c r="I18" s="354">
        <v>511</v>
      </c>
      <c r="J18" s="355">
        <v>560</v>
      </c>
      <c r="L18" s="152"/>
      <c r="M18" s="152"/>
      <c r="N18" s="152"/>
      <c r="O18" s="152"/>
      <c r="P18" s="152"/>
      <c r="Q18" s="152"/>
      <c r="R18" s="152"/>
      <c r="S18" s="152"/>
    </row>
    <row r="19" spans="2:19" x14ac:dyDescent="0.25">
      <c r="B19" s="301">
        <v>2025</v>
      </c>
      <c r="C19" s="351">
        <v>441</v>
      </c>
      <c r="D19" s="356">
        <v>441</v>
      </c>
      <c r="E19" s="352">
        <v>441</v>
      </c>
      <c r="F19" s="353">
        <v>396</v>
      </c>
      <c r="G19" s="353">
        <v>396</v>
      </c>
      <c r="H19" s="354">
        <v>471</v>
      </c>
      <c r="I19" s="354">
        <v>517</v>
      </c>
      <c r="J19" s="355">
        <v>566</v>
      </c>
      <c r="L19" s="152"/>
      <c r="M19" s="152"/>
      <c r="N19" s="152"/>
      <c r="O19" s="152"/>
      <c r="P19" s="152"/>
      <c r="Q19" s="152"/>
      <c r="R19" s="152"/>
      <c r="S19" s="152"/>
    </row>
    <row r="20" spans="2:19" x14ac:dyDescent="0.25">
      <c r="B20" s="301">
        <v>2026</v>
      </c>
      <c r="C20" s="351">
        <v>444</v>
      </c>
      <c r="D20" s="356">
        <v>445</v>
      </c>
      <c r="E20" s="352">
        <v>444</v>
      </c>
      <c r="F20" s="353">
        <v>400</v>
      </c>
      <c r="G20" s="353">
        <v>400</v>
      </c>
      <c r="H20" s="354">
        <v>476</v>
      </c>
      <c r="I20" s="354">
        <v>522</v>
      </c>
      <c r="J20" s="355">
        <v>572</v>
      </c>
      <c r="L20" s="152"/>
      <c r="M20" s="152"/>
      <c r="N20" s="152"/>
      <c r="O20" s="152"/>
      <c r="P20" s="152"/>
      <c r="Q20" s="152"/>
      <c r="R20" s="152"/>
      <c r="S20" s="152"/>
    </row>
    <row r="21" spans="2:19" x14ac:dyDescent="0.25">
      <c r="B21" s="301">
        <v>2027</v>
      </c>
      <c r="C21" s="351">
        <v>446</v>
      </c>
      <c r="D21" s="356">
        <v>448</v>
      </c>
      <c r="E21" s="352">
        <v>446</v>
      </c>
      <c r="F21" s="353">
        <v>404</v>
      </c>
      <c r="G21" s="353">
        <v>404</v>
      </c>
      <c r="H21" s="354">
        <v>481</v>
      </c>
      <c r="I21" s="354">
        <v>528</v>
      </c>
      <c r="J21" s="355">
        <v>578</v>
      </c>
      <c r="L21" s="152"/>
      <c r="M21" s="152"/>
      <c r="N21" s="152"/>
      <c r="O21" s="152"/>
      <c r="P21" s="152"/>
      <c r="Q21" s="152"/>
      <c r="R21" s="152"/>
      <c r="S21" s="152"/>
    </row>
    <row r="22" spans="2:19" x14ac:dyDescent="0.25">
      <c r="B22" s="301">
        <v>2028</v>
      </c>
      <c r="C22" s="351">
        <v>452</v>
      </c>
      <c r="D22" s="356">
        <v>453</v>
      </c>
      <c r="E22" s="352">
        <v>452</v>
      </c>
      <c r="F22" s="353">
        <v>408</v>
      </c>
      <c r="G22" s="353">
        <v>408</v>
      </c>
      <c r="H22" s="354">
        <v>486</v>
      </c>
      <c r="I22" s="354">
        <v>533</v>
      </c>
      <c r="J22" s="355">
        <v>584</v>
      </c>
      <c r="L22" s="152"/>
      <c r="M22" s="152"/>
      <c r="N22" s="152"/>
      <c r="O22" s="152"/>
      <c r="P22" s="152"/>
      <c r="Q22" s="152"/>
      <c r="R22" s="152"/>
      <c r="S22" s="152"/>
    </row>
    <row r="23" spans="2:19" x14ac:dyDescent="0.25">
      <c r="B23" s="301">
        <v>2029</v>
      </c>
      <c r="C23" s="351">
        <v>455</v>
      </c>
      <c r="D23" s="356">
        <v>457</v>
      </c>
      <c r="E23" s="352">
        <v>455</v>
      </c>
      <c r="F23" s="353">
        <v>412</v>
      </c>
      <c r="G23" s="353">
        <v>412</v>
      </c>
      <c r="H23" s="354">
        <v>491</v>
      </c>
      <c r="I23" s="354">
        <v>538</v>
      </c>
      <c r="J23" s="355">
        <v>589</v>
      </c>
      <c r="L23" s="152"/>
      <c r="M23" s="152"/>
      <c r="N23" s="152"/>
      <c r="O23" s="152"/>
      <c r="P23" s="152"/>
      <c r="Q23" s="152"/>
      <c r="R23" s="152"/>
      <c r="S23" s="152"/>
    </row>
    <row r="24" spans="2:19" x14ac:dyDescent="0.25">
      <c r="B24" s="301">
        <v>2030</v>
      </c>
      <c r="C24" s="351">
        <v>460</v>
      </c>
      <c r="D24" s="356">
        <v>465</v>
      </c>
      <c r="E24" s="352">
        <v>462</v>
      </c>
      <c r="F24" s="353">
        <v>416</v>
      </c>
      <c r="G24" s="353">
        <v>416</v>
      </c>
      <c r="H24" s="354">
        <v>495</v>
      </c>
      <c r="I24" s="354">
        <v>543</v>
      </c>
      <c r="J24" s="355">
        <v>594</v>
      </c>
      <c r="L24" s="152"/>
      <c r="M24" s="152"/>
      <c r="N24" s="152"/>
      <c r="O24" s="152"/>
      <c r="P24" s="152"/>
      <c r="Q24" s="152"/>
      <c r="R24" s="152"/>
      <c r="S24" s="152"/>
    </row>
    <row r="25" spans="2:19" x14ac:dyDescent="0.25">
      <c r="B25" s="301">
        <v>2031</v>
      </c>
      <c r="C25" s="351">
        <v>462</v>
      </c>
      <c r="D25" s="356">
        <v>469</v>
      </c>
      <c r="E25" s="352">
        <v>464</v>
      </c>
      <c r="F25" s="353">
        <v>420</v>
      </c>
      <c r="G25" s="353">
        <v>420</v>
      </c>
      <c r="H25" s="354">
        <v>500</v>
      </c>
      <c r="I25" s="354">
        <v>549</v>
      </c>
      <c r="J25" s="355">
        <v>601</v>
      </c>
      <c r="L25" s="152"/>
      <c r="M25" s="152"/>
      <c r="N25" s="152"/>
      <c r="O25" s="152"/>
      <c r="P25" s="152"/>
      <c r="Q25" s="152"/>
      <c r="R25" s="152"/>
      <c r="S25" s="152"/>
    </row>
    <row r="26" spans="2:19" x14ac:dyDescent="0.25">
      <c r="B26" s="301">
        <v>2032</v>
      </c>
      <c r="C26" s="351">
        <v>467</v>
      </c>
      <c r="D26" s="352">
        <v>473</v>
      </c>
      <c r="E26" s="352">
        <v>469</v>
      </c>
      <c r="F26" s="353">
        <v>424</v>
      </c>
      <c r="G26" s="353">
        <v>424</v>
      </c>
      <c r="H26" s="354">
        <v>506</v>
      </c>
      <c r="I26" s="354">
        <v>554</v>
      </c>
      <c r="J26" s="355">
        <v>607</v>
      </c>
      <c r="L26" s="152"/>
      <c r="M26" s="152"/>
      <c r="N26" s="152"/>
      <c r="O26" s="152"/>
      <c r="P26" s="152"/>
      <c r="Q26" s="152"/>
      <c r="R26" s="152"/>
      <c r="S26" s="152"/>
    </row>
    <row r="27" spans="2:19" x14ac:dyDescent="0.25">
      <c r="B27" s="301">
        <v>2033</v>
      </c>
      <c r="C27" s="351">
        <v>473</v>
      </c>
      <c r="D27" s="356">
        <v>481</v>
      </c>
      <c r="E27" s="352">
        <v>476</v>
      </c>
      <c r="F27" s="353">
        <v>429</v>
      </c>
      <c r="G27" s="353">
        <v>429</v>
      </c>
      <c r="H27" s="354">
        <v>510</v>
      </c>
      <c r="I27" s="354">
        <v>560</v>
      </c>
      <c r="J27" s="355">
        <v>613</v>
      </c>
      <c r="L27" s="152"/>
      <c r="M27" s="152"/>
      <c r="N27" s="152"/>
      <c r="O27" s="152"/>
      <c r="P27" s="152"/>
      <c r="Q27" s="152"/>
      <c r="R27" s="152"/>
      <c r="S27" s="152"/>
    </row>
    <row r="28" spans="2:19" x14ac:dyDescent="0.25">
      <c r="B28" s="301">
        <v>2034</v>
      </c>
      <c r="C28" s="351">
        <v>477</v>
      </c>
      <c r="D28" s="356">
        <v>484</v>
      </c>
      <c r="E28" s="352">
        <v>479</v>
      </c>
      <c r="F28" s="353">
        <v>433</v>
      </c>
      <c r="G28" s="353">
        <v>433</v>
      </c>
      <c r="H28" s="354">
        <v>515</v>
      </c>
      <c r="I28" s="354">
        <v>565</v>
      </c>
      <c r="J28" s="355">
        <v>618</v>
      </c>
      <c r="L28" s="152"/>
      <c r="M28" s="152"/>
      <c r="N28" s="152"/>
      <c r="O28" s="152"/>
      <c r="P28" s="152"/>
      <c r="Q28" s="152"/>
      <c r="R28" s="152"/>
      <c r="S28" s="152"/>
    </row>
    <row r="29" spans="2:19" x14ac:dyDescent="0.25">
      <c r="B29" s="357">
        <v>2035</v>
      </c>
      <c r="C29" s="358">
        <v>478</v>
      </c>
      <c r="D29" s="359">
        <v>489</v>
      </c>
      <c r="E29" s="360">
        <v>482</v>
      </c>
      <c r="F29" s="361">
        <v>436</v>
      </c>
      <c r="G29" s="361">
        <v>436</v>
      </c>
      <c r="H29" s="362">
        <v>520</v>
      </c>
      <c r="I29" s="362">
        <v>570</v>
      </c>
      <c r="J29" s="363">
        <v>624</v>
      </c>
      <c r="L29" s="152"/>
      <c r="M29" s="152"/>
      <c r="N29" s="152"/>
      <c r="O29" s="152"/>
      <c r="P29" s="152"/>
      <c r="Q29" s="152"/>
      <c r="R29" s="152"/>
      <c r="S29" s="152"/>
    </row>
    <row r="30" spans="2:19" x14ac:dyDescent="0.25">
      <c r="B30" t="s">
        <v>221</v>
      </c>
    </row>
    <row r="31" spans="2:19" x14ac:dyDescent="0.25">
      <c r="D31" s="364"/>
      <c r="E31" t="s">
        <v>281</v>
      </c>
    </row>
    <row r="32" spans="2:19" x14ac:dyDescent="0.25">
      <c r="D32" s="366"/>
      <c r="E32" t="s">
        <v>280</v>
      </c>
    </row>
    <row r="33" spans="1:8" x14ac:dyDescent="0.25">
      <c r="D33" s="365"/>
      <c r="E33" t="s">
        <v>279</v>
      </c>
    </row>
    <row r="34" spans="1:8" x14ac:dyDescent="0.25">
      <c r="D34" s="367"/>
    </row>
    <row r="35" spans="1:8" x14ac:dyDescent="0.25">
      <c r="A35" s="111" t="s">
        <v>97</v>
      </c>
    </row>
    <row r="37" spans="1:8" x14ac:dyDescent="0.25">
      <c r="B37" t="s">
        <v>278</v>
      </c>
    </row>
    <row r="39" spans="1:8" x14ac:dyDescent="0.25">
      <c r="H39" s="152"/>
    </row>
    <row r="40" spans="1:8" x14ac:dyDescent="0.25">
      <c r="G40" s="330"/>
      <c r="H40" s="152"/>
    </row>
    <row r="41" spans="1:8" x14ac:dyDescent="0.25">
      <c r="G41" s="330"/>
      <c r="H41" s="152"/>
    </row>
    <row r="42" spans="1:8" x14ac:dyDescent="0.25">
      <c r="G42" s="330"/>
      <c r="H42" s="152"/>
    </row>
    <row r="43" spans="1:8" x14ac:dyDescent="0.25">
      <c r="G43" s="330"/>
      <c r="H43" s="152"/>
    </row>
    <row r="44" spans="1:8" x14ac:dyDescent="0.25">
      <c r="B44" s="3"/>
      <c r="C44" s="3"/>
      <c r="D44" s="3"/>
      <c r="E44" s="3"/>
      <c r="F44" s="3"/>
      <c r="G44" s="330"/>
      <c r="H44" s="153"/>
    </row>
    <row r="45" spans="1:8" x14ac:dyDescent="0.25">
      <c r="B45" s="3"/>
      <c r="C45" s="3"/>
      <c r="D45" s="3"/>
      <c r="E45" s="3"/>
      <c r="F45" s="55"/>
      <c r="G45" s="330"/>
      <c r="H45" s="153"/>
    </row>
    <row r="46" spans="1:8" x14ac:dyDescent="0.25">
      <c r="B46" s="3"/>
      <c r="C46" s="3"/>
      <c r="D46" s="3"/>
      <c r="E46" s="3"/>
      <c r="F46" s="55"/>
      <c r="G46" s="330"/>
      <c r="H46" s="153"/>
    </row>
    <row r="47" spans="1:8" x14ac:dyDescent="0.25">
      <c r="B47" s="3"/>
      <c r="C47" s="3"/>
      <c r="D47" s="3"/>
      <c r="E47" s="3"/>
      <c r="F47" s="55"/>
      <c r="G47" s="330"/>
      <c r="H47" s="153"/>
    </row>
    <row r="48" spans="1:8" x14ac:dyDescent="0.25">
      <c r="B48" s="3"/>
      <c r="C48" s="3"/>
      <c r="D48" s="3"/>
      <c r="E48" s="3"/>
      <c r="F48" s="3"/>
      <c r="G48" s="330"/>
      <c r="H48" s="153"/>
    </row>
    <row r="49" spans="6:8" x14ac:dyDescent="0.25">
      <c r="G49" s="330"/>
      <c r="H49" s="152"/>
    </row>
    <row r="50" spans="6:8" x14ac:dyDescent="0.25">
      <c r="G50" s="330"/>
      <c r="H50" s="152"/>
    </row>
    <row r="51" spans="6:8" x14ac:dyDescent="0.25">
      <c r="F51" s="55"/>
      <c r="G51" s="330"/>
      <c r="H51" s="152"/>
    </row>
    <row r="52" spans="6:8" x14ac:dyDescent="0.25">
      <c r="G52" s="330"/>
      <c r="H52" s="152"/>
    </row>
    <row r="54" spans="6:8" x14ac:dyDescent="0.25">
      <c r="G54" s="330"/>
      <c r="H54" s="152"/>
    </row>
    <row r="55" spans="6:8" x14ac:dyDescent="0.25">
      <c r="G55" s="330"/>
      <c r="H55" s="152"/>
    </row>
    <row r="56" spans="6:8" x14ac:dyDescent="0.25">
      <c r="G56" s="330"/>
      <c r="H56" s="152"/>
    </row>
    <row r="57" spans="6:8" x14ac:dyDescent="0.25">
      <c r="G57" s="330"/>
      <c r="H57" s="152"/>
    </row>
    <row r="59" spans="6:8" x14ac:dyDescent="0.25">
      <c r="G59" s="330"/>
      <c r="H59" s="152"/>
    </row>
    <row r="60" spans="6:8" x14ac:dyDescent="0.25">
      <c r="G60" s="330"/>
      <c r="H60" s="152"/>
    </row>
    <row r="61" spans="6:8" x14ac:dyDescent="0.25">
      <c r="G61" s="330"/>
      <c r="H61" s="152"/>
    </row>
    <row r="62" spans="6:8" x14ac:dyDescent="0.25">
      <c r="G62" s="330"/>
      <c r="H62" s="152"/>
    </row>
  </sheetData>
  <phoneticPr fontId="2" type="noConversion"/>
  <hyperlinks>
    <hyperlink ref="F1" location="Indholdfortegnelse!A1" display="Indholdsfortegnelse"/>
  </hyperlinks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tabColor theme="5" tint="0.39997558519241921"/>
  </sheetPr>
  <dimension ref="A1:S72"/>
  <sheetViews>
    <sheetView workbookViewId="0">
      <selection activeCell="K5" sqref="K5"/>
    </sheetView>
  </sheetViews>
  <sheetFormatPr defaultRowHeight="13.2" x14ac:dyDescent="0.25"/>
  <cols>
    <col min="8" max="8" width="10.109375" customWidth="1"/>
    <col min="14" max="15" width="12.88671875" customWidth="1"/>
  </cols>
  <sheetData>
    <row r="1" spans="1:19" x14ac:dyDescent="0.25">
      <c r="A1" t="s">
        <v>100</v>
      </c>
      <c r="D1" s="136" t="s">
        <v>133</v>
      </c>
    </row>
    <row r="3" spans="1:19" ht="25.5" customHeight="1" x14ac:dyDescent="0.25">
      <c r="A3" s="111" t="s">
        <v>1</v>
      </c>
    </row>
    <row r="5" spans="1:19" ht="12.75" customHeight="1" x14ac:dyDescent="0.25">
      <c r="B5" s="110"/>
      <c r="C5" s="380" t="s">
        <v>9</v>
      </c>
      <c r="D5" s="380" t="s">
        <v>10</v>
      </c>
      <c r="E5" s="380" t="s">
        <v>11</v>
      </c>
      <c r="F5" s="380" t="s">
        <v>12</v>
      </c>
      <c r="G5" s="380" t="s">
        <v>13</v>
      </c>
      <c r="H5" s="382" t="s">
        <v>14</v>
      </c>
      <c r="K5" s="54" t="s">
        <v>0</v>
      </c>
      <c r="L5" s="384" t="s">
        <v>7</v>
      </c>
      <c r="M5" s="385"/>
      <c r="N5" s="386" t="s">
        <v>42</v>
      </c>
      <c r="O5" s="387"/>
      <c r="P5" s="377" t="s">
        <v>2</v>
      </c>
      <c r="Q5" s="378"/>
      <c r="R5" s="377" t="s">
        <v>43</v>
      </c>
      <c r="S5" s="379"/>
    </row>
    <row r="6" spans="1:19" x14ac:dyDescent="0.25">
      <c r="B6" s="28"/>
      <c r="C6" s="381"/>
      <c r="D6" s="381"/>
      <c r="E6" s="381"/>
      <c r="F6" s="381"/>
      <c r="G6" s="381"/>
      <c r="H6" s="383"/>
      <c r="K6" s="142"/>
      <c r="L6" s="143" t="s">
        <v>4</v>
      </c>
      <c r="M6" s="143" t="s">
        <v>5</v>
      </c>
      <c r="N6" s="143" t="s">
        <v>4</v>
      </c>
      <c r="O6" s="143" t="s">
        <v>5</v>
      </c>
      <c r="P6" s="143" t="s">
        <v>4</v>
      </c>
      <c r="Q6" s="143" t="s">
        <v>5</v>
      </c>
      <c r="R6" s="143" t="s">
        <v>4</v>
      </c>
      <c r="S6" s="144" t="s">
        <v>5</v>
      </c>
    </row>
    <row r="7" spans="1:19" x14ac:dyDescent="0.25">
      <c r="B7" s="115">
        <v>2013</v>
      </c>
      <c r="C7" s="41">
        <v>14003.29830154501</v>
      </c>
      <c r="D7" s="41">
        <v>20688.994591107323</v>
      </c>
      <c r="E7" s="41">
        <v>34692.292892652331</v>
      </c>
      <c r="F7" s="41">
        <v>792.6395265025476</v>
      </c>
      <c r="G7" s="41">
        <v>1353.4856274556187</v>
      </c>
      <c r="H7" s="23">
        <v>32546.167738694163</v>
      </c>
      <c r="K7" s="45">
        <v>2013</v>
      </c>
      <c r="L7" s="52">
        <v>20500.88001163099</v>
      </c>
      <c r="M7" s="52">
        <v>13875.973382024318</v>
      </c>
      <c r="N7" s="52">
        <v>185.46296980944865</v>
      </c>
      <c r="O7" s="52">
        <v>125.53018362953438</v>
      </c>
      <c r="P7" s="52">
        <v>2.6516096668827212</v>
      </c>
      <c r="Q7" s="52">
        <v>1.7947358911572795</v>
      </c>
      <c r="R7" s="52">
        <v>20688.994591107323</v>
      </c>
      <c r="S7" s="21">
        <v>14003.29830154501</v>
      </c>
    </row>
    <row r="8" spans="1:19" x14ac:dyDescent="0.25">
      <c r="B8" s="115">
        <v>2014</v>
      </c>
      <c r="C8" s="41">
        <v>14099.342510848697</v>
      </c>
      <c r="D8" s="41">
        <v>20788.31573926541</v>
      </c>
      <c r="E8" s="41">
        <v>34887.658250114109</v>
      </c>
      <c r="F8" s="41">
        <v>798.07599118011603</v>
      </c>
      <c r="G8" s="41">
        <v>1359.9832726622262</v>
      </c>
      <c r="H8" s="23">
        <v>32729.598986271769</v>
      </c>
      <c r="K8" s="45">
        <v>2014</v>
      </c>
      <c r="L8" s="52">
        <v>20575.328366433234</v>
      </c>
      <c r="M8" s="52">
        <v>13954.887233292247</v>
      </c>
      <c r="N8" s="52">
        <v>207.12686088260713</v>
      </c>
      <c r="O8" s="52">
        <v>140.48047910224702</v>
      </c>
      <c r="P8" s="52">
        <v>5.8605119495701317</v>
      </c>
      <c r="Q8" s="52">
        <v>3.9747984542027543</v>
      </c>
      <c r="R8" s="52">
        <v>20788.31573926541</v>
      </c>
      <c r="S8" s="21">
        <v>14099.342510848697</v>
      </c>
    </row>
    <row r="9" spans="1:19" x14ac:dyDescent="0.25">
      <c r="B9" s="115">
        <v>2015</v>
      </c>
      <c r="C9" s="41">
        <v>14160.717332399496</v>
      </c>
      <c r="D9" s="41">
        <v>20835.855227077336</v>
      </c>
      <c r="E9" s="41">
        <v>34996.57255947683</v>
      </c>
      <c r="F9" s="41">
        <v>801.55003768298957</v>
      </c>
      <c r="G9" s="41">
        <v>1363.0933326125378</v>
      </c>
      <c r="H9" s="23">
        <v>32831.929189181305</v>
      </c>
      <c r="K9" s="46">
        <v>2015</v>
      </c>
      <c r="L9" s="53">
        <v>20596.186998531331</v>
      </c>
      <c r="M9" s="53">
        <v>13997.831096101101</v>
      </c>
      <c r="N9" s="53">
        <v>228.15683639638638</v>
      </c>
      <c r="O9" s="53">
        <v>155.06272396561192</v>
      </c>
      <c r="P9" s="53">
        <v>11.511392149616869</v>
      </c>
      <c r="Q9" s="53">
        <v>7.8235123327833094</v>
      </c>
      <c r="R9" s="53">
        <v>20835.855227077336</v>
      </c>
      <c r="S9" s="22">
        <v>14160.717332399496</v>
      </c>
    </row>
    <row r="10" spans="1:19" x14ac:dyDescent="0.25">
      <c r="B10" s="115">
        <v>2016</v>
      </c>
      <c r="C10" s="41">
        <v>14208.55125099054</v>
      </c>
      <c r="D10" s="41">
        <v>20878.127650880131</v>
      </c>
      <c r="E10" s="41">
        <v>35086.67890187067</v>
      </c>
      <c r="F10" s="41">
        <v>804.25761798059648</v>
      </c>
      <c r="G10" s="41">
        <v>1365.8588182818821</v>
      </c>
      <c r="H10" s="23">
        <v>32916.562465608193</v>
      </c>
      <c r="K10" s="49">
        <v>2016</v>
      </c>
      <c r="L10" s="50">
        <v>20608.20976632629</v>
      </c>
      <c r="M10" s="50">
        <v>14024.859391242739</v>
      </c>
      <c r="N10" s="50">
        <v>249.74436513192271</v>
      </c>
      <c r="O10" s="50">
        <v>169.96282765200115</v>
      </c>
      <c r="P10" s="50">
        <v>20.173519421917213</v>
      </c>
      <c r="Q10" s="50">
        <v>13.729032095801006</v>
      </c>
      <c r="R10" s="50">
        <v>20878.127650880131</v>
      </c>
      <c r="S10" s="51">
        <v>14208.55125099054</v>
      </c>
    </row>
    <row r="11" spans="1:19" x14ac:dyDescent="0.25">
      <c r="B11" s="115">
        <v>2017</v>
      </c>
      <c r="C11" s="41">
        <v>14254.790272869355</v>
      </c>
      <c r="D11" s="41">
        <v>20922.195097786163</v>
      </c>
      <c r="E11" s="41">
        <v>35176.985370655515</v>
      </c>
      <c r="F11" s="41">
        <v>806.87492110581479</v>
      </c>
      <c r="G11" s="41">
        <v>1368.741735369189</v>
      </c>
      <c r="H11" s="23">
        <v>33001.368714180513</v>
      </c>
      <c r="K11" s="45">
        <v>2017</v>
      </c>
      <c r="L11" s="52">
        <v>20620.7097991179</v>
      </c>
      <c r="M11" s="52">
        <v>14049.381151943786</v>
      </c>
      <c r="N11" s="52">
        <v>269.45342391414158</v>
      </c>
      <c r="O11" s="52">
        <v>183.58504106526925</v>
      </c>
      <c r="P11" s="52">
        <v>32.031874754123301</v>
      </c>
      <c r="Q11" s="52">
        <v>21.824079860299232</v>
      </c>
      <c r="R11" s="52">
        <v>20922.195097786163</v>
      </c>
      <c r="S11" s="21">
        <v>14254.790272869355</v>
      </c>
    </row>
    <row r="12" spans="1:19" x14ac:dyDescent="0.25">
      <c r="B12" s="115">
        <v>2018</v>
      </c>
      <c r="C12" s="41">
        <v>14308.796847265319</v>
      </c>
      <c r="D12" s="41">
        <v>20993.010796130198</v>
      </c>
      <c r="E12" s="41">
        <v>35301.807643395514</v>
      </c>
      <c r="F12" s="41">
        <v>809.93189701501979</v>
      </c>
      <c r="G12" s="41">
        <v>1373.3745380645923</v>
      </c>
      <c r="H12" s="23">
        <v>33118.501208315902</v>
      </c>
      <c r="K12" s="45">
        <v>2018</v>
      </c>
      <c r="L12" s="52">
        <v>20647.690264215369</v>
      </c>
      <c r="M12" s="52">
        <v>14073.427019357179</v>
      </c>
      <c r="N12" s="52">
        <v>298.03945506568198</v>
      </c>
      <c r="O12" s="52">
        <v>203.14313446600175</v>
      </c>
      <c r="P12" s="52">
        <v>47.281076849146849</v>
      </c>
      <c r="Q12" s="52">
        <v>32.226693442138021</v>
      </c>
      <c r="R12" s="52">
        <v>20993.010796130198</v>
      </c>
      <c r="S12" s="21">
        <v>14308.796847265319</v>
      </c>
    </row>
    <row r="13" spans="1:19" x14ac:dyDescent="0.25">
      <c r="B13" s="115">
        <v>2019</v>
      </c>
      <c r="C13" s="41">
        <v>14367.473173453274</v>
      </c>
      <c r="D13" s="41">
        <v>21066.731445672172</v>
      </c>
      <c r="E13" s="41">
        <v>35434.204619125449</v>
      </c>
      <c r="F13" s="41">
        <v>813.25319849735752</v>
      </c>
      <c r="G13" s="41">
        <v>1378.1973842963089</v>
      </c>
      <c r="H13" s="23">
        <v>33242.754036331782</v>
      </c>
      <c r="K13" s="45">
        <v>2019</v>
      </c>
      <c r="L13" s="52">
        <v>20675.666551729766</v>
      </c>
      <c r="M13" s="52">
        <v>14100.767615104727</v>
      </c>
      <c r="N13" s="52">
        <v>324.96585703489404</v>
      </c>
      <c r="O13" s="52">
        <v>221.62613337895147</v>
      </c>
      <c r="P13" s="52">
        <v>66.099036907512499</v>
      </c>
      <c r="Q13" s="52">
        <v>45.079424969594868</v>
      </c>
      <c r="R13" s="52">
        <v>21066.731445672172</v>
      </c>
      <c r="S13" s="21">
        <v>14367.473173453274</v>
      </c>
    </row>
    <row r="14" spans="1:19" x14ac:dyDescent="0.25">
      <c r="B14" s="115">
        <v>2020</v>
      </c>
      <c r="C14" s="41">
        <v>14424.905123841672</v>
      </c>
      <c r="D14" s="41">
        <v>21152.723990876861</v>
      </c>
      <c r="E14" s="41">
        <v>35577.629114718533</v>
      </c>
      <c r="F14" s="41">
        <v>816.50406361368005</v>
      </c>
      <c r="G14" s="41">
        <v>1383.8230648237222</v>
      </c>
      <c r="H14" s="23">
        <v>33377.301986281134</v>
      </c>
      <c r="K14" s="46">
        <v>2020</v>
      </c>
      <c r="L14" s="53">
        <v>20711.806705339386</v>
      </c>
      <c r="M14" s="53">
        <v>14124.225645676919</v>
      </c>
      <c r="N14" s="53">
        <v>352.21936670642827</v>
      </c>
      <c r="O14" s="53">
        <v>240.19275010212098</v>
      </c>
      <c r="P14" s="53">
        <v>88.697918831047858</v>
      </c>
      <c r="Q14" s="53">
        <v>60.486728062631727</v>
      </c>
      <c r="R14" s="53">
        <v>21152.723990876861</v>
      </c>
      <c r="S14" s="22">
        <v>14424.905123841672</v>
      </c>
    </row>
    <row r="15" spans="1:19" x14ac:dyDescent="0.25">
      <c r="B15" s="115">
        <v>2021</v>
      </c>
      <c r="C15" s="41">
        <v>14486.889170012933</v>
      </c>
      <c r="D15" s="41">
        <v>21249.680544741332</v>
      </c>
      <c r="E15" s="41">
        <v>35736.569714754267</v>
      </c>
      <c r="F15" s="41">
        <v>820.01259452903469</v>
      </c>
      <c r="G15" s="41">
        <v>1390.1660169456918</v>
      </c>
      <c r="H15" s="23">
        <v>33526.391103279544</v>
      </c>
      <c r="K15" s="45">
        <v>2021</v>
      </c>
      <c r="L15" s="52">
        <v>20760.499694878035</v>
      </c>
      <c r="M15" s="52">
        <v>14153.391979730886</v>
      </c>
      <c r="N15" s="52">
        <v>375.99007804642457</v>
      </c>
      <c r="O15" s="52">
        <v>256.32981061595387</v>
      </c>
      <c r="P15" s="52">
        <v>113.1907718168722</v>
      </c>
      <c r="Q15" s="52">
        <v>77.167379666093311</v>
      </c>
      <c r="R15" s="52">
        <v>21249.680544741332</v>
      </c>
      <c r="S15" s="21">
        <v>14486.889170012933</v>
      </c>
    </row>
    <row r="16" spans="1:19" x14ac:dyDescent="0.25">
      <c r="B16" s="115">
        <v>2022</v>
      </c>
      <c r="C16" s="41">
        <v>14549.203787730568</v>
      </c>
      <c r="D16" s="41">
        <v>21346.207527769151</v>
      </c>
      <c r="E16" s="41">
        <v>35895.411315499718</v>
      </c>
      <c r="F16" s="41">
        <v>823.53983704135499</v>
      </c>
      <c r="G16" s="41">
        <v>1396.4808663026561</v>
      </c>
      <c r="H16" s="23">
        <v>33675.390612155708</v>
      </c>
      <c r="K16" s="45">
        <v>2022</v>
      </c>
      <c r="L16" s="52">
        <v>20808.396770974126</v>
      </c>
      <c r="M16" s="52">
        <v>14182.641329754588</v>
      </c>
      <c r="N16" s="52">
        <v>398.24141196755761</v>
      </c>
      <c r="O16" s="52">
        <v>271.43441999671631</v>
      </c>
      <c r="P16" s="52">
        <v>139.56934482746829</v>
      </c>
      <c r="Q16" s="52">
        <v>95.128037979264008</v>
      </c>
      <c r="R16" s="52">
        <v>21346.207527769151</v>
      </c>
      <c r="S16" s="21">
        <v>14549.203787730568</v>
      </c>
    </row>
    <row r="17" spans="2:19" x14ac:dyDescent="0.25">
      <c r="B17" s="115">
        <v>2023</v>
      </c>
      <c r="C17" s="41">
        <v>14602.873491979377</v>
      </c>
      <c r="D17" s="41">
        <v>21446.005569746954</v>
      </c>
      <c r="E17" s="41">
        <v>36048.879061726329</v>
      </c>
      <c r="F17" s="41">
        <v>826.57774482902278</v>
      </c>
      <c r="G17" s="41">
        <v>1403.0097101703614</v>
      </c>
      <c r="H17" s="23">
        <v>33819.29160672694</v>
      </c>
      <c r="K17" s="45">
        <v>2023</v>
      </c>
      <c r="L17" s="52">
        <v>20858.364924522262</v>
      </c>
      <c r="M17" s="52">
        <v>14202.741076968417</v>
      </c>
      <c r="N17" s="52">
        <v>419.75525526283883</v>
      </c>
      <c r="O17" s="52">
        <v>285.81699609570092</v>
      </c>
      <c r="P17" s="52">
        <v>167.88538996185369</v>
      </c>
      <c r="Q17" s="52">
        <v>114.31541891525774</v>
      </c>
      <c r="R17" s="52">
        <v>21446.005569746954</v>
      </c>
      <c r="S17" s="21">
        <v>14602.873491979377</v>
      </c>
    </row>
    <row r="18" spans="2:19" x14ac:dyDescent="0.25">
      <c r="B18" s="115">
        <v>2024</v>
      </c>
      <c r="C18" s="41">
        <v>14665.693129604837</v>
      </c>
      <c r="D18" s="41">
        <v>21535.176612244893</v>
      </c>
      <c r="E18" s="41">
        <v>36200.869741849732</v>
      </c>
      <c r="F18" s="41">
        <v>830.13357337385787</v>
      </c>
      <c r="G18" s="41">
        <v>1408.8433297730298</v>
      </c>
      <c r="H18" s="23">
        <v>33961.892838702843</v>
      </c>
      <c r="K18" s="45">
        <v>2024</v>
      </c>
      <c r="L18" s="52">
        <v>20895.88511604831</v>
      </c>
      <c r="M18" s="52">
        <v>14230.328559701378</v>
      </c>
      <c r="N18" s="52">
        <v>441.27554293425266</v>
      </c>
      <c r="O18" s="52">
        <v>300.51351863971979</v>
      </c>
      <c r="P18" s="52">
        <v>198.01595326233101</v>
      </c>
      <c r="Q18" s="52">
        <v>134.85105126373949</v>
      </c>
      <c r="R18" s="52">
        <v>21535.176612244893</v>
      </c>
      <c r="S18" s="21">
        <v>14665.693129604837</v>
      </c>
    </row>
    <row r="19" spans="2:19" x14ac:dyDescent="0.25">
      <c r="B19" s="115">
        <v>2025</v>
      </c>
      <c r="C19" s="41">
        <v>14730.842522000199</v>
      </c>
      <c r="D19" s="41">
        <v>21625.07898563975</v>
      </c>
      <c r="E19" s="41">
        <v>36355.921507639949</v>
      </c>
      <c r="F19" s="41">
        <v>833.82127483020122</v>
      </c>
      <c r="G19" s="41">
        <v>1414.7247934530715</v>
      </c>
      <c r="H19" s="23">
        <v>34107.375439356678</v>
      </c>
      <c r="K19" s="46">
        <v>2025</v>
      </c>
      <c r="L19" s="53">
        <v>20930.434932569897</v>
      </c>
      <c r="M19" s="53">
        <v>14257.656173806465</v>
      </c>
      <c r="N19" s="53">
        <v>464.63104402842043</v>
      </c>
      <c r="O19" s="53">
        <v>316.50320190554072</v>
      </c>
      <c r="P19" s="53">
        <v>230.01300904143184</v>
      </c>
      <c r="Q19" s="53">
        <v>156.68314628819391</v>
      </c>
      <c r="R19" s="53">
        <v>21625.07898563975</v>
      </c>
      <c r="S19" s="22">
        <v>14730.842522000199</v>
      </c>
    </row>
    <row r="20" spans="2:19" x14ac:dyDescent="0.25">
      <c r="B20" s="115">
        <v>2026</v>
      </c>
      <c r="C20" s="41">
        <v>14796.428588710687</v>
      </c>
      <c r="D20" s="41">
        <v>21721.360231661725</v>
      </c>
      <c r="E20" s="41">
        <v>36517.788820372414</v>
      </c>
      <c r="F20" s="41">
        <v>837.533693700605</v>
      </c>
      <c r="G20" s="41">
        <v>1421.0235665573127</v>
      </c>
      <c r="H20" s="23">
        <v>34259.231560114495</v>
      </c>
      <c r="K20" s="35">
        <v>2026</v>
      </c>
      <c r="L20" s="50">
        <v>20966.286379236717</v>
      </c>
      <c r="M20" s="50">
        <v>14282.077911890545</v>
      </c>
      <c r="N20" s="50">
        <v>491.16099597647383</v>
      </c>
      <c r="O20" s="50">
        <v>334.5752073082736</v>
      </c>
      <c r="P20" s="50">
        <v>263.91285644853588</v>
      </c>
      <c r="Q20" s="50">
        <v>179.77546951186852</v>
      </c>
      <c r="R20" s="50">
        <v>21721.360231661725</v>
      </c>
      <c r="S20" s="19">
        <v>14796.428588710687</v>
      </c>
    </row>
    <row r="21" spans="2:19" x14ac:dyDescent="0.25">
      <c r="B21" s="115">
        <v>2027</v>
      </c>
      <c r="C21" s="41">
        <v>14864.334351911797</v>
      </c>
      <c r="D21" s="41">
        <v>21821.046823967026</v>
      </c>
      <c r="E21" s="41">
        <v>36685.381175878822</v>
      </c>
      <c r="F21" s="41">
        <v>841.37741614595143</v>
      </c>
      <c r="G21" s="41">
        <v>1427.5451193249464</v>
      </c>
      <c r="H21" s="23">
        <v>34416.458640407924</v>
      </c>
      <c r="K21" s="35">
        <v>2027</v>
      </c>
      <c r="L21" s="52">
        <v>21001.417881839323</v>
      </c>
      <c r="M21" s="52">
        <v>14306.009229447529</v>
      </c>
      <c r="N21" s="52">
        <v>519.93464067264961</v>
      </c>
      <c r="O21" s="52">
        <v>354.1755994772372</v>
      </c>
      <c r="P21" s="52">
        <v>299.69430145505265</v>
      </c>
      <c r="Q21" s="52">
        <v>204.14952298703159</v>
      </c>
      <c r="R21" s="52">
        <v>21821.046823967026</v>
      </c>
      <c r="S21" s="19">
        <v>14864.334351911797</v>
      </c>
    </row>
    <row r="22" spans="2:19" x14ac:dyDescent="0.25">
      <c r="B22" s="115">
        <v>2028</v>
      </c>
      <c r="C22" s="41">
        <v>14933.446124438513</v>
      </c>
      <c r="D22" s="41">
        <v>21922.503854513354</v>
      </c>
      <c r="E22" s="41">
        <v>36855.949978951867</v>
      </c>
      <c r="F22" s="41">
        <v>845.28940327010605</v>
      </c>
      <c r="G22" s="41">
        <v>1434.1824951550807</v>
      </c>
      <c r="H22" s="23">
        <v>34576.478080526678</v>
      </c>
      <c r="K22" s="35">
        <v>2028</v>
      </c>
      <c r="L22" s="52">
        <v>21034.111224179036</v>
      </c>
      <c r="M22" s="52">
        <v>14328.27969041759</v>
      </c>
      <c r="N22" s="52">
        <v>551.03486050281799</v>
      </c>
      <c r="O22" s="52">
        <v>375.36083727553716</v>
      </c>
      <c r="P22" s="52">
        <v>337.35776983150015</v>
      </c>
      <c r="Q22" s="52">
        <v>229.80559674538461</v>
      </c>
      <c r="R22" s="52">
        <v>21922.503854513354</v>
      </c>
      <c r="S22" s="19">
        <v>14933.446124438513</v>
      </c>
    </row>
    <row r="23" spans="2:19" x14ac:dyDescent="0.25">
      <c r="B23" s="115">
        <v>2029</v>
      </c>
      <c r="C23" s="41">
        <v>15010.884675588561</v>
      </c>
      <c r="D23" s="41">
        <v>22036.184710353897</v>
      </c>
      <c r="E23" s="41">
        <v>37047.069385942457</v>
      </c>
      <c r="F23" s="41">
        <v>849.67271748614621</v>
      </c>
      <c r="G23" s="41">
        <v>1441.6195604904424</v>
      </c>
      <c r="H23" s="23">
        <v>34755.777107965871</v>
      </c>
      <c r="K23" s="35">
        <v>2029</v>
      </c>
      <c r="L23" s="52">
        <v>21067.765242618287</v>
      </c>
      <c r="M23" s="52">
        <v>14351.204556781795</v>
      </c>
      <c r="N23" s="52">
        <v>591.51598686894715</v>
      </c>
      <c r="O23" s="52">
        <v>402.93627864195389</v>
      </c>
      <c r="P23" s="52">
        <v>376.90348086666216</v>
      </c>
      <c r="Q23" s="52">
        <v>256.7438401648115</v>
      </c>
      <c r="R23" s="52">
        <v>22036.184710353897</v>
      </c>
      <c r="S23" s="19">
        <v>15010.884675588561</v>
      </c>
    </row>
    <row r="24" spans="2:19" x14ac:dyDescent="0.25">
      <c r="B24" s="115">
        <v>2030</v>
      </c>
      <c r="C24" s="41">
        <v>15093.968985636375</v>
      </c>
      <c r="D24" s="41">
        <v>22158.153617737713</v>
      </c>
      <c r="E24" s="41">
        <v>37252.12260337409</v>
      </c>
      <c r="F24" s="41">
        <v>854.37560296055017</v>
      </c>
      <c r="G24" s="41">
        <v>1449.5988348052706</v>
      </c>
      <c r="H24" s="23">
        <v>34948.148165608269</v>
      </c>
      <c r="K24" s="47">
        <v>2030</v>
      </c>
      <c r="L24" s="53">
        <v>21101.984762832806</v>
      </c>
      <c r="M24" s="53">
        <v>14374.514638737712</v>
      </c>
      <c r="N24" s="53">
        <v>637.83712011697833</v>
      </c>
      <c r="O24" s="53">
        <v>434.48988914069253</v>
      </c>
      <c r="P24" s="53">
        <v>418.3317347879285</v>
      </c>
      <c r="Q24" s="53">
        <v>284.96445775797116</v>
      </c>
      <c r="R24" s="53">
        <v>22158.153617737713</v>
      </c>
      <c r="S24" s="20">
        <v>15093.968985636375</v>
      </c>
    </row>
    <row r="25" spans="2:19" x14ac:dyDescent="0.25">
      <c r="B25" s="29">
        <v>2031</v>
      </c>
      <c r="C25" s="30">
        <v>15194.635866949679</v>
      </c>
      <c r="D25" s="146">
        <v>22305.933981039205</v>
      </c>
      <c r="E25" s="32">
        <v>37500.569847988882</v>
      </c>
      <c r="F25" s="146">
        <v>860.07372831790781</v>
      </c>
      <c r="G25" s="146">
        <v>1459.2667090399482</v>
      </c>
      <c r="H25" s="32">
        <v>35181.229410631029</v>
      </c>
      <c r="K25" s="49">
        <v>2031</v>
      </c>
      <c r="L25" s="50">
        <v>21137.27730474784</v>
      </c>
      <c r="M25" s="50">
        <v>14398.555655073265</v>
      </c>
      <c r="N25" s="50">
        <v>697.13196345236463</v>
      </c>
      <c r="O25" s="50">
        <v>474.88109419110077</v>
      </c>
      <c r="P25" s="50">
        <v>471.52471283900007</v>
      </c>
      <c r="Q25" s="50">
        <v>321.19911768531239</v>
      </c>
      <c r="R25" s="50">
        <v>22305.933981039205</v>
      </c>
      <c r="S25" s="19">
        <v>15194.635866949679</v>
      </c>
    </row>
    <row r="26" spans="2:19" x14ac:dyDescent="0.25">
      <c r="B26" s="29">
        <v>2032</v>
      </c>
      <c r="C26" s="30">
        <v>15308.761503408197</v>
      </c>
      <c r="D26" s="146">
        <v>22473.471981599319</v>
      </c>
      <c r="E26" s="32">
        <v>37782.233485007513</v>
      </c>
      <c r="F26" s="146">
        <v>866.53367000423896</v>
      </c>
      <c r="G26" s="146">
        <v>1470.2271389831367</v>
      </c>
      <c r="H26" s="32">
        <v>35445.472676020137</v>
      </c>
      <c r="K26" s="45">
        <v>2032</v>
      </c>
      <c r="L26" s="52">
        <v>21173.675826529659</v>
      </c>
      <c r="M26" s="52">
        <v>14423.350056645517</v>
      </c>
      <c r="N26" s="52">
        <v>768.31471025263284</v>
      </c>
      <c r="O26" s="52">
        <v>523.37025042005519</v>
      </c>
      <c r="P26" s="52">
        <v>531.48144481702673</v>
      </c>
      <c r="Q26" s="52">
        <v>362.04119634262446</v>
      </c>
      <c r="R26" s="52">
        <v>22473.471981599319</v>
      </c>
      <c r="S26" s="19">
        <v>15308.761503408197</v>
      </c>
    </row>
    <row r="27" spans="2:19" x14ac:dyDescent="0.25">
      <c r="B27" s="29">
        <v>2033</v>
      </c>
      <c r="C27" s="30">
        <v>15447.460958418364</v>
      </c>
      <c r="D27" s="146">
        <v>22677.084685039772</v>
      </c>
      <c r="E27" s="32">
        <v>38124.545643458136</v>
      </c>
      <c r="F27" s="146">
        <v>874.38458255198202</v>
      </c>
      <c r="G27" s="146">
        <v>1483.5475962175551</v>
      </c>
      <c r="H27" s="32">
        <v>35766.613464688598</v>
      </c>
      <c r="K27" s="45">
        <v>2033</v>
      </c>
      <c r="L27" s="52">
        <v>21208.568076596923</v>
      </c>
      <c r="M27" s="52">
        <v>14447.118397159808</v>
      </c>
      <c r="N27" s="52">
        <v>869.45463248817055</v>
      </c>
      <c r="O27" s="52">
        <v>592.26601113049753</v>
      </c>
      <c r="P27" s="52">
        <v>599.06197595467972</v>
      </c>
      <c r="Q27" s="52">
        <v>408.07655012805918</v>
      </c>
      <c r="R27" s="52">
        <v>22677.084685039772</v>
      </c>
      <c r="S27" s="19">
        <v>15447.460958418364</v>
      </c>
    </row>
    <row r="28" spans="2:19" x14ac:dyDescent="0.25">
      <c r="B28" s="29">
        <v>2034</v>
      </c>
      <c r="C28" s="30">
        <v>15614.35625013065</v>
      </c>
      <c r="D28" s="146">
        <v>22922.089263713358</v>
      </c>
      <c r="E28" s="32">
        <v>38536.44551384401</v>
      </c>
      <c r="F28" s="146">
        <v>883.83148585645176</v>
      </c>
      <c r="G28" s="146">
        <v>1499.5759331401277</v>
      </c>
      <c r="H28" s="32">
        <v>36153.038094847427</v>
      </c>
      <c r="K28" s="45">
        <v>2034</v>
      </c>
      <c r="L28" s="52">
        <v>21246.703918574443</v>
      </c>
      <c r="M28" s="52">
        <v>14473.096248292179</v>
      </c>
      <c r="N28" s="52">
        <v>1000.149634589744</v>
      </c>
      <c r="O28" s="52">
        <v>681.29447181955379</v>
      </c>
      <c r="P28" s="52">
        <v>675.23571054917113</v>
      </c>
      <c r="Q28" s="52">
        <v>459.96553001891789</v>
      </c>
      <c r="R28" s="52">
        <v>22922.089263713358</v>
      </c>
      <c r="S28" s="19">
        <v>15614.35625013065</v>
      </c>
    </row>
    <row r="29" spans="2:19" x14ac:dyDescent="0.25">
      <c r="B29" s="25">
        <v>2035</v>
      </c>
      <c r="C29" s="36">
        <v>15828.981596707315</v>
      </c>
      <c r="D29" s="147">
        <v>23237.162217966244</v>
      </c>
      <c r="E29" s="38">
        <v>39066.14381467356</v>
      </c>
      <c r="F29" s="147">
        <v>895.9800903796604</v>
      </c>
      <c r="G29" s="147">
        <v>1520.1881824837765</v>
      </c>
      <c r="H29" s="38">
        <v>36649.975541810127</v>
      </c>
      <c r="K29" s="46">
        <v>2035</v>
      </c>
      <c r="L29" s="53">
        <v>21286.033808048574</v>
      </c>
      <c r="M29" s="53">
        <v>14499.887475673862</v>
      </c>
      <c r="N29" s="53">
        <v>1190.0330924019122</v>
      </c>
      <c r="O29" s="53">
        <v>810.64166710246457</v>
      </c>
      <c r="P29" s="53">
        <v>761.09531751575753</v>
      </c>
      <c r="Q29" s="53">
        <v>518.45245393098787</v>
      </c>
      <c r="R29" s="53">
        <v>23237.162217966244</v>
      </c>
      <c r="S29" s="20">
        <v>15828.981596707315</v>
      </c>
    </row>
    <row r="30" spans="2:19" x14ac:dyDescent="0.25">
      <c r="B30" t="s">
        <v>220</v>
      </c>
      <c r="K30" t="s">
        <v>220</v>
      </c>
      <c r="L30" t="s">
        <v>265</v>
      </c>
    </row>
    <row r="32" spans="2:19" x14ac:dyDescent="0.25">
      <c r="E32" s="2"/>
    </row>
    <row r="46" spans="2:6" x14ac:dyDescent="0.25">
      <c r="B46" s="3"/>
      <c r="C46" s="3"/>
      <c r="D46" s="3"/>
      <c r="E46" s="3"/>
      <c r="F46" s="3"/>
    </row>
    <row r="47" spans="2:6" x14ac:dyDescent="0.25">
      <c r="B47" s="3"/>
      <c r="C47" s="3"/>
      <c r="D47" s="3"/>
      <c r="E47" s="3"/>
      <c r="F47" s="3"/>
    </row>
    <row r="48" spans="2:6" x14ac:dyDescent="0.25">
      <c r="B48" s="3"/>
      <c r="C48" s="3"/>
      <c r="D48" s="3"/>
      <c r="E48" s="3"/>
      <c r="F48" s="3"/>
    </row>
    <row r="49" spans="2:6" x14ac:dyDescent="0.25">
      <c r="B49" s="55"/>
      <c r="C49" s="3"/>
      <c r="D49" s="3"/>
      <c r="E49" s="3"/>
      <c r="F49" s="3"/>
    </row>
    <row r="50" spans="2:6" x14ac:dyDescent="0.25">
      <c r="B50" s="115"/>
      <c r="C50" s="3"/>
      <c r="D50" s="3"/>
      <c r="E50" s="298"/>
      <c r="F50" s="3"/>
    </row>
    <row r="51" spans="2:6" x14ac:dyDescent="0.25">
      <c r="B51" s="115"/>
      <c r="C51" s="3"/>
      <c r="D51" s="3"/>
      <c r="E51" s="298"/>
      <c r="F51" s="3"/>
    </row>
    <row r="52" spans="2:6" x14ac:dyDescent="0.25">
      <c r="B52" s="115"/>
      <c r="C52" s="3"/>
      <c r="D52" s="3"/>
      <c r="E52" s="298"/>
      <c r="F52" s="3"/>
    </row>
    <row r="53" spans="2:6" x14ac:dyDescent="0.25">
      <c r="B53" s="115"/>
      <c r="C53" s="3"/>
      <c r="D53" s="3"/>
      <c r="E53" s="298"/>
      <c r="F53" s="3"/>
    </row>
    <row r="54" spans="2:6" x14ac:dyDescent="0.25">
      <c r="B54" s="115"/>
      <c r="C54" s="3"/>
      <c r="D54" s="3"/>
      <c r="E54" s="298"/>
      <c r="F54" s="3"/>
    </row>
    <row r="55" spans="2:6" x14ac:dyDescent="0.25">
      <c r="B55" s="115"/>
      <c r="C55" s="3"/>
      <c r="D55" s="3"/>
      <c r="E55" s="298"/>
      <c r="F55" s="3"/>
    </row>
    <row r="56" spans="2:6" x14ac:dyDescent="0.25">
      <c r="B56" s="115"/>
      <c r="C56" s="3"/>
      <c r="D56" s="3"/>
      <c r="E56" s="298"/>
      <c r="F56" s="3"/>
    </row>
    <row r="57" spans="2:6" x14ac:dyDescent="0.25">
      <c r="B57" s="115"/>
      <c r="C57" s="3"/>
      <c r="D57" s="3"/>
      <c r="E57" s="298"/>
      <c r="F57" s="3"/>
    </row>
    <row r="58" spans="2:6" x14ac:dyDescent="0.25">
      <c r="B58" s="115"/>
      <c r="C58" s="3"/>
      <c r="D58" s="3"/>
      <c r="E58" s="298"/>
      <c r="F58" s="3"/>
    </row>
    <row r="59" spans="2:6" x14ac:dyDescent="0.25">
      <c r="B59" s="115"/>
      <c r="C59" s="3"/>
      <c r="D59" s="3"/>
      <c r="E59" s="298"/>
      <c r="F59" s="3"/>
    </row>
    <row r="60" spans="2:6" x14ac:dyDescent="0.25">
      <c r="B60" s="115"/>
      <c r="C60" s="3"/>
      <c r="D60" s="3"/>
      <c r="E60" s="298"/>
      <c r="F60" s="3"/>
    </row>
    <row r="61" spans="2:6" x14ac:dyDescent="0.25">
      <c r="B61" s="115"/>
      <c r="C61" s="3"/>
      <c r="D61" s="3"/>
      <c r="E61" s="298"/>
      <c r="F61" s="3"/>
    </row>
    <row r="62" spans="2:6" x14ac:dyDescent="0.25">
      <c r="B62" s="115"/>
      <c r="C62" s="3"/>
      <c r="D62" s="3"/>
      <c r="E62" s="298"/>
      <c r="F62" s="3"/>
    </row>
    <row r="63" spans="2:6" x14ac:dyDescent="0.25">
      <c r="B63" s="115"/>
      <c r="C63" s="3"/>
      <c r="D63" s="3"/>
      <c r="E63" s="298"/>
      <c r="F63" s="3"/>
    </row>
    <row r="64" spans="2:6" x14ac:dyDescent="0.25">
      <c r="B64" s="115"/>
      <c r="C64" s="3"/>
      <c r="D64" s="3"/>
      <c r="E64" s="298"/>
      <c r="F64" s="3"/>
    </row>
    <row r="65" spans="2:6" x14ac:dyDescent="0.25">
      <c r="B65" s="115"/>
      <c r="C65" s="3"/>
      <c r="D65" s="3"/>
      <c r="E65" s="298"/>
      <c r="F65" s="3"/>
    </row>
    <row r="66" spans="2:6" x14ac:dyDescent="0.25">
      <c r="B66" s="115"/>
      <c r="C66" s="3"/>
      <c r="D66" s="3"/>
      <c r="E66" s="298"/>
      <c r="F66" s="3"/>
    </row>
    <row r="67" spans="2:6" x14ac:dyDescent="0.25">
      <c r="B67" s="115"/>
      <c r="C67" s="3"/>
      <c r="D67" s="3"/>
      <c r="E67" s="298"/>
      <c r="F67" s="3"/>
    </row>
    <row r="68" spans="2:6" x14ac:dyDescent="0.25">
      <c r="B68" s="115"/>
      <c r="C68" s="3"/>
      <c r="D68" s="3"/>
      <c r="E68" s="298"/>
      <c r="F68" s="3"/>
    </row>
    <row r="69" spans="2:6" x14ac:dyDescent="0.25">
      <c r="B69" s="115"/>
      <c r="C69" s="3"/>
      <c r="D69" s="3"/>
      <c r="E69" s="298"/>
      <c r="F69" s="3"/>
    </row>
    <row r="70" spans="2:6" x14ac:dyDescent="0.25">
      <c r="B70" s="55"/>
      <c r="C70" s="3"/>
      <c r="D70" s="3"/>
      <c r="E70" s="3"/>
      <c r="F70" s="3"/>
    </row>
    <row r="71" spans="2:6" x14ac:dyDescent="0.25">
      <c r="B71" s="55"/>
      <c r="C71" s="3"/>
      <c r="D71" s="3"/>
      <c r="E71" s="3"/>
      <c r="F71" s="3"/>
    </row>
    <row r="72" spans="2:6" x14ac:dyDescent="0.25">
      <c r="B72" s="55"/>
    </row>
  </sheetData>
  <mergeCells count="10">
    <mergeCell ref="P5:Q5"/>
    <mergeCell ref="R5:S5"/>
    <mergeCell ref="G5:G6"/>
    <mergeCell ref="H5:H6"/>
    <mergeCell ref="C5:C6"/>
    <mergeCell ref="D5:D6"/>
    <mergeCell ref="E5:E6"/>
    <mergeCell ref="F5:F6"/>
    <mergeCell ref="L5:M5"/>
    <mergeCell ref="N5:O5"/>
  </mergeCells>
  <phoneticPr fontId="2" type="noConversion"/>
  <hyperlinks>
    <hyperlink ref="D1" location="Indholdfortegnelse!A1" display="Indholdsfortegnelse"/>
  </hyperlinks>
  <pageMargins left="0.75" right="0.75" top="1" bottom="1" header="0" footer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tabColor theme="5" tint="0.39997558519241921"/>
  </sheetPr>
  <dimension ref="A1:BS95"/>
  <sheetViews>
    <sheetView workbookViewId="0"/>
  </sheetViews>
  <sheetFormatPr defaultRowHeight="13.2" x14ac:dyDescent="0.25"/>
  <cols>
    <col min="4" max="4" width="9.44140625" customWidth="1"/>
    <col min="5" max="5" width="9.5546875" customWidth="1"/>
    <col min="7" max="7" width="9.33203125" customWidth="1"/>
    <col min="9" max="9" width="10.88671875" customWidth="1"/>
    <col min="23" max="23" width="10.88671875" customWidth="1"/>
    <col min="24" max="24" width="10.88671875" bestFit="1" customWidth="1"/>
    <col min="25" max="25" width="5.109375" customWidth="1"/>
    <col min="27" max="27" width="5.33203125" customWidth="1"/>
    <col min="40" max="40" width="38.44140625" bestFit="1" customWidth="1"/>
    <col min="41" max="41" width="7.33203125" bestFit="1" customWidth="1"/>
    <col min="42" max="42" width="6.5546875" bestFit="1" customWidth="1"/>
    <col min="43" max="43" width="7.109375" bestFit="1" customWidth="1"/>
    <col min="44" max="44" width="6.5546875" bestFit="1" customWidth="1"/>
    <col min="45" max="45" width="7.109375" bestFit="1" customWidth="1"/>
    <col min="46" max="46" width="6.5546875" bestFit="1" customWidth="1"/>
    <col min="47" max="47" width="7.109375" bestFit="1" customWidth="1"/>
    <col min="48" max="48" width="6.5546875" bestFit="1" customWidth="1"/>
    <col min="49" max="49" width="7.109375" bestFit="1" customWidth="1"/>
    <col min="50" max="50" width="6.5546875" bestFit="1" customWidth="1"/>
    <col min="51" max="51" width="7.109375" bestFit="1" customWidth="1"/>
    <col min="52" max="52" width="6.5546875" bestFit="1" customWidth="1"/>
    <col min="53" max="53" width="7.109375" bestFit="1" customWidth="1"/>
    <col min="54" max="54" width="6.5546875" bestFit="1" customWidth="1"/>
    <col min="55" max="55" width="7.109375" bestFit="1" customWidth="1"/>
    <col min="56" max="56" width="6.5546875" bestFit="1" customWidth="1"/>
    <col min="57" max="57" width="7.109375" bestFit="1" customWidth="1"/>
    <col min="58" max="58" width="6.5546875" bestFit="1" customWidth="1"/>
    <col min="59" max="59" width="7.109375" bestFit="1" customWidth="1"/>
    <col min="60" max="60" width="6.5546875" bestFit="1" customWidth="1"/>
  </cols>
  <sheetData>
    <row r="1" spans="1:11" x14ac:dyDescent="0.25">
      <c r="A1" s="114" t="s">
        <v>134</v>
      </c>
      <c r="G1" s="136" t="s">
        <v>133</v>
      </c>
    </row>
    <row r="3" spans="1:11" x14ac:dyDescent="0.25">
      <c r="A3" s="111" t="s">
        <v>1</v>
      </c>
      <c r="J3" s="2"/>
      <c r="K3" s="2"/>
    </row>
    <row r="6" spans="1:11" x14ac:dyDescent="0.25">
      <c r="C6" s="24" t="s">
        <v>41</v>
      </c>
      <c r="D6" s="395" t="s">
        <v>9</v>
      </c>
      <c r="E6" s="396"/>
      <c r="F6" s="397" t="s">
        <v>10</v>
      </c>
      <c r="G6" s="397"/>
      <c r="H6" s="398" t="s">
        <v>36</v>
      </c>
      <c r="I6" s="397"/>
    </row>
    <row r="7" spans="1:11" ht="27.75" customHeight="1" x14ac:dyDescent="0.25">
      <c r="C7" s="25"/>
      <c r="D7" s="26" t="s">
        <v>15</v>
      </c>
      <c r="E7" s="27" t="s">
        <v>16</v>
      </c>
      <c r="F7" s="28" t="s">
        <v>15</v>
      </c>
      <c r="G7" s="28" t="s">
        <v>16</v>
      </c>
      <c r="H7" s="26" t="s">
        <v>15</v>
      </c>
      <c r="I7" s="28" t="s">
        <v>16</v>
      </c>
    </row>
    <row r="8" spans="1:11" x14ac:dyDescent="0.25">
      <c r="C8" s="29">
        <v>2013</v>
      </c>
      <c r="D8" s="30">
        <v>2588.0177161389647</v>
      </c>
      <c r="E8" s="31">
        <v>2691.6681670974699</v>
      </c>
      <c r="F8" s="32">
        <v>3658.9560797794684</v>
      </c>
      <c r="G8" s="33">
        <v>3827.4525669389268</v>
      </c>
      <c r="H8" s="34">
        <v>6246.9737959184331</v>
      </c>
      <c r="I8" s="32">
        <v>6519.1207340363962</v>
      </c>
    </row>
    <row r="9" spans="1:11" x14ac:dyDescent="0.25">
      <c r="C9" s="29">
        <v>2014</v>
      </c>
      <c r="D9" s="30">
        <v>2605.4676103003612</v>
      </c>
      <c r="E9" s="31">
        <v>2709.8169318221271</v>
      </c>
      <c r="F9" s="32">
        <v>3676.0975547955773</v>
      </c>
      <c r="G9" s="33">
        <v>3845.3834141863413</v>
      </c>
      <c r="H9" s="34">
        <v>6281.5651650959389</v>
      </c>
      <c r="I9" s="32">
        <v>6555.2003460084688</v>
      </c>
    </row>
    <row r="10" spans="1:11" x14ac:dyDescent="0.25">
      <c r="C10" s="29">
        <v>2015</v>
      </c>
      <c r="D10" s="30">
        <v>2616.2781542890243</v>
      </c>
      <c r="E10" s="31">
        <v>2721.0604395237292</v>
      </c>
      <c r="F10" s="32">
        <v>3683.7563555423117</v>
      </c>
      <c r="G10" s="33">
        <v>3853.3949059721431</v>
      </c>
      <c r="H10" s="34">
        <v>6300.0345098313355</v>
      </c>
      <c r="I10" s="32">
        <v>6574.4553454958723</v>
      </c>
    </row>
    <row r="11" spans="1:11" x14ac:dyDescent="0.25">
      <c r="C11" s="29">
        <v>2016</v>
      </c>
      <c r="D11" s="30">
        <v>2624.3007738792098</v>
      </c>
      <c r="E11" s="31">
        <v>2729.4043660868947</v>
      </c>
      <c r="F11" s="32">
        <v>3690.0841047284466</v>
      </c>
      <c r="G11" s="33">
        <v>3860.0140507055989</v>
      </c>
      <c r="H11" s="34">
        <v>6314.384878607656</v>
      </c>
      <c r="I11" s="32">
        <v>6589.4184167924941</v>
      </c>
    </row>
    <row r="12" spans="1:11" x14ac:dyDescent="0.25">
      <c r="C12" s="29">
        <v>2017</v>
      </c>
      <c r="D12" s="30">
        <v>2631.7250823381569</v>
      </c>
      <c r="E12" s="31">
        <v>2737.1260190790831</v>
      </c>
      <c r="F12" s="32">
        <v>3696.3053506881338</v>
      </c>
      <c r="G12" s="33">
        <v>3866.5217876936304</v>
      </c>
      <c r="H12" s="34">
        <v>6328.0304330262907</v>
      </c>
      <c r="I12" s="32">
        <v>6603.647806772713</v>
      </c>
    </row>
    <row r="13" spans="1:11" x14ac:dyDescent="0.25">
      <c r="C13" s="29">
        <v>2018</v>
      </c>
      <c r="D13" s="30">
        <v>2640.2652028877719</v>
      </c>
      <c r="E13" s="31">
        <v>2746.0081725833752</v>
      </c>
      <c r="F13" s="32">
        <v>3706.8078086407968</v>
      </c>
      <c r="G13" s="33">
        <v>3877.5078883118458</v>
      </c>
      <c r="H13" s="34">
        <v>6347.0730115285687</v>
      </c>
      <c r="I13" s="32">
        <v>6623.516060895221</v>
      </c>
    </row>
    <row r="14" spans="1:11" x14ac:dyDescent="0.25">
      <c r="C14" s="29">
        <v>2019</v>
      </c>
      <c r="D14" s="30">
        <v>2649.3287996462445</v>
      </c>
      <c r="E14" s="31">
        <v>2755.4347675877498</v>
      </c>
      <c r="F14" s="32">
        <v>3717.3506611467578</v>
      </c>
      <c r="G14" s="33">
        <v>3888.5362436697569</v>
      </c>
      <c r="H14" s="34">
        <v>6366.6794607930024</v>
      </c>
      <c r="I14" s="32">
        <v>6643.9710112575067</v>
      </c>
    </row>
    <row r="15" spans="1:11" x14ac:dyDescent="0.25">
      <c r="C15" s="29">
        <v>2020</v>
      </c>
      <c r="D15" s="30">
        <v>2657.8082690044357</v>
      </c>
      <c r="E15" s="31">
        <v>2764.2538408124001</v>
      </c>
      <c r="F15" s="32">
        <v>3729.5625157864756</v>
      </c>
      <c r="G15" s="33">
        <v>3901.3104594211227</v>
      </c>
      <c r="H15" s="34">
        <v>6387.3707847909118</v>
      </c>
      <c r="I15" s="32">
        <v>6665.5643002335228</v>
      </c>
    </row>
    <row r="16" spans="1:11" x14ac:dyDescent="0.25">
      <c r="C16" s="29">
        <v>2021</v>
      </c>
      <c r="D16" s="30">
        <v>2666.9525969471865</v>
      </c>
      <c r="E16" s="31">
        <v>2773.7644002956331</v>
      </c>
      <c r="F16" s="32">
        <v>3743.4623555623957</v>
      </c>
      <c r="G16" s="33">
        <v>3915.8503927437418</v>
      </c>
      <c r="H16" s="34">
        <v>6410.4149525095818</v>
      </c>
      <c r="I16" s="32">
        <v>6689.6147930393745</v>
      </c>
    </row>
    <row r="17" spans="2:11" x14ac:dyDescent="0.25">
      <c r="C17" s="29">
        <v>2022</v>
      </c>
      <c r="D17" s="30">
        <v>2675.9805850407779</v>
      </c>
      <c r="E17" s="31">
        <v>2783.1539605034009</v>
      </c>
      <c r="F17" s="32">
        <v>3757.036067626826</v>
      </c>
      <c r="G17" s="33">
        <v>3930.0491800347399</v>
      </c>
      <c r="H17" s="34">
        <v>6433.0166526676039</v>
      </c>
      <c r="I17" s="32">
        <v>6713.2031405381404</v>
      </c>
    </row>
    <row r="18" spans="2:11" x14ac:dyDescent="0.25">
      <c r="C18" s="29">
        <v>2023</v>
      </c>
      <c r="D18" s="30">
        <v>2683.2406572265736</v>
      </c>
      <c r="E18" s="31">
        <v>2790.7047995380308</v>
      </c>
      <c r="F18" s="32">
        <v>3770.9313253520754</v>
      </c>
      <c r="G18" s="33">
        <v>3944.5843203013023</v>
      </c>
      <c r="H18" s="34">
        <v>6454.1719825786495</v>
      </c>
      <c r="I18" s="32">
        <v>6735.2891198393336</v>
      </c>
    </row>
    <row r="19" spans="2:11" x14ac:dyDescent="0.25">
      <c r="C19" s="29">
        <v>2024</v>
      </c>
      <c r="D19" s="30">
        <v>2692.0050350548086</v>
      </c>
      <c r="E19" s="31">
        <v>2799.8201918545374</v>
      </c>
      <c r="F19" s="32">
        <v>3782.7062590289975</v>
      </c>
      <c r="G19" s="33">
        <v>3956.9014946932907</v>
      </c>
      <c r="H19" s="34">
        <v>6474.711294083806</v>
      </c>
      <c r="I19" s="32">
        <v>6756.7216865478276</v>
      </c>
    </row>
    <row r="20" spans="2:11" x14ac:dyDescent="0.25">
      <c r="C20" s="29">
        <v>2025</v>
      </c>
      <c r="D20" s="30">
        <v>2701.0203061353445</v>
      </c>
      <c r="E20" s="31">
        <v>2809.1965257311981</v>
      </c>
      <c r="F20" s="32">
        <v>3794.362946842597</v>
      </c>
      <c r="G20" s="33">
        <v>3969.0949779495468</v>
      </c>
      <c r="H20" s="34">
        <v>6495.3832529779411</v>
      </c>
      <c r="I20" s="32">
        <v>6778.2915036807444</v>
      </c>
    </row>
    <row r="21" spans="2:11" x14ac:dyDescent="0.25">
      <c r="C21" s="29">
        <v>2026</v>
      </c>
      <c r="D21" s="30">
        <v>2709.9415904065918</v>
      </c>
      <c r="E21" s="31">
        <v>2818.4751086144593</v>
      </c>
      <c r="F21" s="32">
        <v>3806.8954666463837</v>
      </c>
      <c r="G21" s="33">
        <v>3982.2046256324747</v>
      </c>
      <c r="H21" s="34">
        <v>6516.8370570529751</v>
      </c>
      <c r="I21" s="32">
        <v>6800.6797342469345</v>
      </c>
    </row>
    <row r="22" spans="2:11" x14ac:dyDescent="0.25">
      <c r="C22" s="29">
        <v>2027</v>
      </c>
      <c r="D22" s="30">
        <v>2719.1139511065048</v>
      </c>
      <c r="E22" s="31">
        <v>2828.0148235704778</v>
      </c>
      <c r="F22" s="32">
        <v>3819.7806957932248</v>
      </c>
      <c r="G22" s="33">
        <v>3995.6832250740526</v>
      </c>
      <c r="H22" s="34">
        <v>6538.8946468997292</v>
      </c>
      <c r="I22" s="32">
        <v>6823.69804864453</v>
      </c>
    </row>
    <row r="23" spans="2:11" x14ac:dyDescent="0.25">
      <c r="C23" s="29">
        <v>2028</v>
      </c>
      <c r="D23" s="30">
        <v>2728.331502297372</v>
      </c>
      <c r="E23" s="31">
        <v>2837.6015389025747</v>
      </c>
      <c r="F23" s="32">
        <v>3832.7294080334873</v>
      </c>
      <c r="G23" s="33">
        <v>4009.2282310325645</v>
      </c>
      <c r="H23" s="34">
        <v>6561.0609103308598</v>
      </c>
      <c r="I23" s="32">
        <v>6846.8297699351388</v>
      </c>
      <c r="J23" s="3"/>
      <c r="K23" s="3"/>
    </row>
    <row r="24" spans="2:11" x14ac:dyDescent="0.25">
      <c r="C24" s="29">
        <v>2029</v>
      </c>
      <c r="D24" s="30">
        <v>2738.910373817524</v>
      </c>
      <c r="E24" s="31">
        <v>2848.6040956227384</v>
      </c>
      <c r="F24" s="32">
        <v>3847.5904877611338</v>
      </c>
      <c r="G24" s="33">
        <v>4024.7736698164299</v>
      </c>
      <c r="H24" s="34">
        <v>6586.5008615786574</v>
      </c>
      <c r="I24" s="32">
        <v>6873.3777654391688</v>
      </c>
      <c r="J24" s="3"/>
      <c r="K24" s="3"/>
    </row>
    <row r="25" spans="2:11" x14ac:dyDescent="0.25">
      <c r="C25" s="29">
        <v>2030</v>
      </c>
      <c r="D25" s="30">
        <v>2750.3549973786844</v>
      </c>
      <c r="E25" s="31">
        <v>2860.507077867368</v>
      </c>
      <c r="F25" s="32">
        <v>3863.6677662186084</v>
      </c>
      <c r="G25" s="33">
        <v>4041.5913138000551</v>
      </c>
      <c r="H25" s="34">
        <v>6614.0227635972933</v>
      </c>
      <c r="I25" s="32">
        <v>6902.0983916674231</v>
      </c>
      <c r="J25" s="3"/>
      <c r="K25" s="3"/>
    </row>
    <row r="26" spans="2:11" x14ac:dyDescent="0.25">
      <c r="C26" s="29">
        <v>2031</v>
      </c>
      <c r="D26" s="30">
        <v>2763.9385114847041</v>
      </c>
      <c r="E26" s="31">
        <v>2874.6346135053541</v>
      </c>
      <c r="F26" s="32">
        <v>3882.7497340567324</v>
      </c>
      <c r="G26" s="33">
        <v>4061.552014391104</v>
      </c>
      <c r="H26" s="34">
        <v>6646.6882455414361</v>
      </c>
      <c r="I26" s="32">
        <v>6936.186627896458</v>
      </c>
      <c r="J26" s="3"/>
      <c r="K26" s="55"/>
    </row>
    <row r="27" spans="2:11" x14ac:dyDescent="0.25">
      <c r="C27" s="29">
        <v>2032</v>
      </c>
      <c r="D27" s="30">
        <v>2779.3709417502223</v>
      </c>
      <c r="E27" s="31">
        <v>2890.6851146389472</v>
      </c>
      <c r="F27" s="32">
        <v>3904.429038520384</v>
      </c>
      <c r="G27" s="33">
        <v>4084.2296600664399</v>
      </c>
      <c r="H27" s="34">
        <v>6683.7999802706063</v>
      </c>
      <c r="I27" s="32">
        <v>6974.9147747053867</v>
      </c>
      <c r="J27" s="3"/>
      <c r="K27" s="55"/>
    </row>
    <row r="28" spans="2:11" x14ac:dyDescent="0.25">
      <c r="C28" s="29">
        <v>2033</v>
      </c>
      <c r="D28" s="30">
        <v>2798.6255005863482</v>
      </c>
      <c r="E28" s="31">
        <v>2910.7108210966389</v>
      </c>
      <c r="F28" s="32">
        <v>3931.4776262113555</v>
      </c>
      <c r="G28" s="33">
        <v>4112.5238467504514</v>
      </c>
      <c r="H28" s="34">
        <v>6730.1031267977032</v>
      </c>
      <c r="I28" s="32">
        <v>7023.2346678470903</v>
      </c>
      <c r="J28" s="3"/>
      <c r="K28" s="55"/>
    </row>
    <row r="29" spans="2:11" x14ac:dyDescent="0.25">
      <c r="C29" s="29">
        <v>2034</v>
      </c>
      <c r="D29" s="30">
        <v>2822.28011434051</v>
      </c>
      <c r="E29" s="31">
        <v>2935.3128052523166</v>
      </c>
      <c r="F29" s="32">
        <v>3964.7073615623963</v>
      </c>
      <c r="G29" s="33">
        <v>4147.2838255790875</v>
      </c>
      <c r="H29" s="34">
        <v>6786.9874759029062</v>
      </c>
      <c r="I29" s="32">
        <v>7082.5966308314037</v>
      </c>
      <c r="J29" s="3"/>
      <c r="K29" s="55"/>
    </row>
    <row r="30" spans="2:11" x14ac:dyDescent="0.25">
      <c r="B30" s="55"/>
      <c r="C30" s="25">
        <v>2035</v>
      </c>
      <c r="D30" s="36">
        <v>2853.8421633290341</v>
      </c>
      <c r="E30" s="37">
        <v>2968.13891846669</v>
      </c>
      <c r="F30" s="38">
        <v>4009.0453729932833</v>
      </c>
      <c r="G30" s="39">
        <v>4193.663621336118</v>
      </c>
      <c r="H30" s="40">
        <v>6862.8875363223178</v>
      </c>
      <c r="I30" s="38">
        <v>7161.8025398028076</v>
      </c>
      <c r="J30" s="3"/>
      <c r="K30" s="55"/>
    </row>
    <row r="31" spans="2:11" x14ac:dyDescent="0.25">
      <c r="B31" s="55"/>
      <c r="C31" s="55" t="s">
        <v>217</v>
      </c>
      <c r="D31" s="55"/>
      <c r="E31" s="55"/>
      <c r="F31" s="55"/>
      <c r="G31" s="55"/>
      <c r="J31" s="3"/>
      <c r="K31" s="3"/>
    </row>
    <row r="32" spans="2:11" x14ac:dyDescent="0.25">
      <c r="B32" s="55"/>
      <c r="C32" s="55"/>
      <c r="D32" s="55"/>
      <c r="E32" s="55"/>
      <c r="F32" s="55"/>
      <c r="G32" s="55"/>
      <c r="K32" s="3"/>
    </row>
    <row r="33" spans="1:71" x14ac:dyDescent="0.25">
      <c r="B33" s="55"/>
      <c r="C33" s="55"/>
      <c r="D33" s="55"/>
      <c r="E33" s="55"/>
      <c r="F33" s="55"/>
      <c r="G33" s="55"/>
      <c r="K33" s="3"/>
    </row>
    <row r="34" spans="1:71" x14ac:dyDescent="0.25">
      <c r="A34" s="111" t="s">
        <v>194</v>
      </c>
      <c r="B34" s="55"/>
      <c r="C34" s="55"/>
      <c r="D34" s="55"/>
      <c r="E34" s="55"/>
      <c r="F34" s="55"/>
      <c r="G34" s="55"/>
      <c r="K34" s="3"/>
    </row>
    <row r="35" spans="1:71" x14ac:dyDescent="0.25">
      <c r="B35" s="55"/>
      <c r="C35" s="55"/>
      <c r="D35" s="55"/>
      <c r="E35" s="55"/>
      <c r="F35" s="55"/>
      <c r="G35" s="55"/>
    </row>
    <row r="36" spans="1:71" x14ac:dyDescent="0.25">
      <c r="B36" s="191"/>
      <c r="C36" s="400" t="s">
        <v>9</v>
      </c>
      <c r="D36" s="400"/>
      <c r="E36" s="400"/>
      <c r="F36" s="400"/>
      <c r="G36" s="400"/>
      <c r="H36" s="401" t="s">
        <v>10</v>
      </c>
      <c r="I36" s="400"/>
      <c r="J36" s="400"/>
      <c r="K36" s="400"/>
      <c r="L36" s="400"/>
    </row>
    <row r="37" spans="1:71" ht="20.399999999999999" x14ac:dyDescent="0.25">
      <c r="B37" s="194" t="s">
        <v>0</v>
      </c>
      <c r="C37" s="192" t="s">
        <v>170</v>
      </c>
      <c r="D37" s="193" t="s">
        <v>171</v>
      </c>
      <c r="E37" s="194" t="s">
        <v>172</v>
      </c>
      <c r="F37" s="193" t="s">
        <v>173</v>
      </c>
      <c r="G37" s="194" t="s">
        <v>71</v>
      </c>
      <c r="H37" s="192" t="s">
        <v>170</v>
      </c>
      <c r="I37" s="193" t="s">
        <v>171</v>
      </c>
      <c r="J37" s="194" t="s">
        <v>172</v>
      </c>
      <c r="K37" s="193" t="s">
        <v>173</v>
      </c>
      <c r="L37" s="194" t="s">
        <v>71</v>
      </c>
    </row>
    <row r="38" spans="1:71" x14ac:dyDescent="0.25">
      <c r="B38" s="108"/>
      <c r="C38" s="195"/>
      <c r="D38" s="196"/>
      <c r="E38" s="108" t="s">
        <v>3</v>
      </c>
      <c r="F38" s="196" t="s">
        <v>217</v>
      </c>
      <c r="G38" s="108" t="s">
        <v>174</v>
      </c>
      <c r="H38" s="195"/>
      <c r="I38" s="196"/>
      <c r="J38" s="108" t="s">
        <v>3</v>
      </c>
      <c r="K38" s="196" t="s">
        <v>217</v>
      </c>
      <c r="L38" s="108" t="s">
        <v>174</v>
      </c>
    </row>
    <row r="39" spans="1:71" x14ac:dyDescent="0.25">
      <c r="B39" s="108">
        <v>2000</v>
      </c>
      <c r="C39" s="197" t="s">
        <v>175</v>
      </c>
      <c r="D39" s="198" t="s">
        <v>176</v>
      </c>
      <c r="E39" s="107">
        <v>14217</v>
      </c>
      <c r="F39" s="199">
        <v>2660</v>
      </c>
      <c r="G39" s="107">
        <v>5345</v>
      </c>
      <c r="H39" s="197" t="s">
        <v>175</v>
      </c>
      <c r="I39" s="200" t="s">
        <v>177</v>
      </c>
      <c r="J39" s="107">
        <v>20604</v>
      </c>
      <c r="K39" s="199">
        <v>3633</v>
      </c>
      <c r="L39" s="107">
        <v>5671</v>
      </c>
    </row>
    <row r="40" spans="1:71" x14ac:dyDescent="0.25">
      <c r="B40" s="108">
        <v>2001</v>
      </c>
      <c r="C40" s="197" t="s">
        <v>178</v>
      </c>
      <c r="D40" s="198" t="s">
        <v>176</v>
      </c>
      <c r="E40" s="107">
        <v>14557</v>
      </c>
      <c r="F40" s="199">
        <v>2660</v>
      </c>
      <c r="G40" s="107">
        <v>5473</v>
      </c>
      <c r="H40" s="197" t="s">
        <v>178</v>
      </c>
      <c r="I40" s="200" t="s">
        <v>179</v>
      </c>
      <c r="J40" s="107">
        <v>20615</v>
      </c>
      <c r="K40" s="199">
        <v>3685</v>
      </c>
      <c r="L40" s="107">
        <v>5595</v>
      </c>
    </row>
    <row r="41" spans="1:71" x14ac:dyDescent="0.25">
      <c r="B41" s="108">
        <v>2002</v>
      </c>
      <c r="C41" s="197" t="s">
        <v>180</v>
      </c>
      <c r="D41" s="198" t="s">
        <v>176</v>
      </c>
      <c r="E41" s="107">
        <v>14330</v>
      </c>
      <c r="F41" s="199">
        <v>2683</v>
      </c>
      <c r="G41" s="107">
        <v>5342</v>
      </c>
      <c r="H41" s="197" t="s">
        <v>181</v>
      </c>
      <c r="I41" s="198" t="s">
        <v>176</v>
      </c>
      <c r="J41" s="107">
        <v>20529</v>
      </c>
      <c r="K41" s="199">
        <v>3656</v>
      </c>
      <c r="L41" s="107">
        <v>5615</v>
      </c>
    </row>
    <row r="42" spans="1:71" x14ac:dyDescent="0.25">
      <c r="B42" s="108">
        <v>2003</v>
      </c>
      <c r="C42" s="197" t="s">
        <v>182</v>
      </c>
      <c r="D42" s="198" t="s">
        <v>176</v>
      </c>
      <c r="E42" s="107">
        <v>14172</v>
      </c>
      <c r="F42" s="199">
        <v>2665</v>
      </c>
      <c r="G42" s="107">
        <v>5318</v>
      </c>
      <c r="H42" s="197" t="s">
        <v>183</v>
      </c>
      <c r="I42" s="198" t="s">
        <v>176</v>
      </c>
      <c r="J42" s="107">
        <v>20648</v>
      </c>
      <c r="K42" s="199">
        <v>3745</v>
      </c>
      <c r="L42" s="107">
        <v>5513</v>
      </c>
    </row>
    <row r="43" spans="1:71" x14ac:dyDescent="0.25">
      <c r="B43" s="108">
        <v>2004</v>
      </c>
      <c r="C43" s="197" t="s">
        <v>184</v>
      </c>
      <c r="D43" s="198" t="s">
        <v>176</v>
      </c>
      <c r="E43" s="107">
        <v>14256</v>
      </c>
      <c r="F43" s="199">
        <v>2628</v>
      </c>
      <c r="G43" s="107">
        <v>5424</v>
      </c>
      <c r="H43" s="197" t="s">
        <v>185</v>
      </c>
      <c r="I43" s="200" t="s">
        <v>177</v>
      </c>
      <c r="J43" s="107">
        <v>20853</v>
      </c>
      <c r="K43" s="199">
        <v>3618</v>
      </c>
      <c r="L43" s="107">
        <v>5764</v>
      </c>
    </row>
    <row r="44" spans="1:71" x14ac:dyDescent="0.25">
      <c r="B44" s="108">
        <v>2005</v>
      </c>
      <c r="C44" s="197" t="s">
        <v>186</v>
      </c>
      <c r="D44" s="198" t="s">
        <v>176</v>
      </c>
      <c r="E44" s="107">
        <v>14446</v>
      </c>
      <c r="F44" s="199">
        <v>2619</v>
      </c>
      <c r="G44" s="107">
        <v>5516</v>
      </c>
      <c r="H44" s="197" t="s">
        <v>187</v>
      </c>
      <c r="I44" s="198" t="s">
        <v>176</v>
      </c>
      <c r="J44" s="107">
        <v>21008</v>
      </c>
      <c r="K44" s="199">
        <v>3698</v>
      </c>
      <c r="L44" s="107">
        <v>5682</v>
      </c>
    </row>
    <row r="45" spans="1:71" x14ac:dyDescent="0.25">
      <c r="B45" s="108">
        <v>2006</v>
      </c>
      <c r="C45" s="197" t="s">
        <v>175</v>
      </c>
      <c r="D45" s="198" t="s">
        <v>176</v>
      </c>
      <c r="E45" s="107">
        <v>14576</v>
      </c>
      <c r="F45" s="199">
        <v>2688</v>
      </c>
      <c r="G45" s="107">
        <v>5423</v>
      </c>
      <c r="H45" s="197" t="s">
        <v>188</v>
      </c>
      <c r="I45" s="198" t="s">
        <v>176</v>
      </c>
      <c r="J45" s="107">
        <v>21398</v>
      </c>
      <c r="K45" s="199">
        <v>3754</v>
      </c>
      <c r="L45" s="107">
        <v>5700</v>
      </c>
    </row>
    <row r="46" spans="1:71" x14ac:dyDescent="0.25">
      <c r="B46" s="108">
        <v>2007</v>
      </c>
      <c r="C46" s="197" t="s">
        <v>186</v>
      </c>
      <c r="D46" s="198" t="s">
        <v>176</v>
      </c>
      <c r="E46" s="107">
        <v>14516</v>
      </c>
      <c r="F46" s="199">
        <v>2669</v>
      </c>
      <c r="G46" s="107">
        <v>5438</v>
      </c>
      <c r="H46" s="197" t="s">
        <v>175</v>
      </c>
      <c r="I46" s="198" t="s">
        <v>176</v>
      </c>
      <c r="J46" s="107">
        <v>21596</v>
      </c>
      <c r="K46" s="199">
        <v>3767</v>
      </c>
      <c r="L46" s="107">
        <v>5733</v>
      </c>
    </row>
    <row r="47" spans="1:71" ht="13.8" thickBot="1" x14ac:dyDescent="0.3">
      <c r="B47" s="108">
        <v>2008</v>
      </c>
      <c r="C47" s="197" t="s">
        <v>180</v>
      </c>
      <c r="D47" s="198" t="s">
        <v>176</v>
      </c>
      <c r="E47" s="107">
        <v>14483</v>
      </c>
      <c r="F47" s="199">
        <v>2660</v>
      </c>
      <c r="G47" s="107">
        <v>5445</v>
      </c>
      <c r="H47" s="197" t="s">
        <v>180</v>
      </c>
      <c r="I47" s="198" t="s">
        <v>176</v>
      </c>
      <c r="J47" s="107">
        <v>21620</v>
      </c>
      <c r="K47" s="199">
        <v>3748</v>
      </c>
      <c r="L47" s="107">
        <v>5769</v>
      </c>
    </row>
    <row r="48" spans="1:71" ht="13.8" thickBot="1" x14ac:dyDescent="0.3">
      <c r="B48" s="108">
        <v>2009</v>
      </c>
      <c r="C48" s="197" t="s">
        <v>189</v>
      </c>
      <c r="D48" s="198" t="s">
        <v>176</v>
      </c>
      <c r="E48" s="107">
        <v>13871</v>
      </c>
      <c r="F48" s="199">
        <v>2614</v>
      </c>
      <c r="G48" s="107">
        <v>5306</v>
      </c>
      <c r="H48" s="197" t="s">
        <v>184</v>
      </c>
      <c r="I48" s="198" t="s">
        <v>176</v>
      </c>
      <c r="J48" s="107">
        <v>20319</v>
      </c>
      <c r="K48" s="199">
        <v>3677</v>
      </c>
      <c r="L48" s="107">
        <v>5525</v>
      </c>
      <c r="AO48" s="399" t="s">
        <v>17</v>
      </c>
      <c r="AP48" s="391">
        <v>2008</v>
      </c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391">
        <v>2009</v>
      </c>
      <c r="BD48" s="391">
        <v>2010</v>
      </c>
      <c r="BE48" s="391">
        <v>2011</v>
      </c>
      <c r="BF48" s="391">
        <v>2012</v>
      </c>
      <c r="BG48" s="391">
        <v>2013</v>
      </c>
      <c r="BH48" s="388">
        <v>2014</v>
      </c>
      <c r="BI48" s="388">
        <v>2015</v>
      </c>
      <c r="BJ48" s="388">
        <v>2016</v>
      </c>
      <c r="BK48" s="388">
        <v>2017</v>
      </c>
      <c r="BL48" s="388">
        <v>2018</v>
      </c>
      <c r="BM48" s="388">
        <v>2019</v>
      </c>
      <c r="BN48" s="388">
        <v>2020</v>
      </c>
      <c r="BO48" s="391">
        <v>2021</v>
      </c>
      <c r="BP48" s="391">
        <v>2022</v>
      </c>
      <c r="BQ48" s="391">
        <v>2023</v>
      </c>
      <c r="BR48" s="391">
        <v>2024</v>
      </c>
      <c r="BS48" s="391">
        <v>2025</v>
      </c>
    </row>
    <row r="49" spans="2:71" ht="13.8" thickBot="1" x14ac:dyDescent="0.3">
      <c r="B49" s="108">
        <v>2010</v>
      </c>
      <c r="C49" s="197" t="s">
        <v>190</v>
      </c>
      <c r="D49" s="198" t="s">
        <v>176</v>
      </c>
      <c r="E49" s="107">
        <v>14398</v>
      </c>
      <c r="F49" s="199">
        <v>2615</v>
      </c>
      <c r="G49" s="107">
        <f>E49*1000/F49</f>
        <v>5505.9273422562137</v>
      </c>
      <c r="H49" s="197" t="s">
        <v>191</v>
      </c>
      <c r="I49" s="198" t="s">
        <v>176</v>
      </c>
      <c r="J49" s="107">
        <v>21121</v>
      </c>
      <c r="K49" s="199">
        <v>3744</v>
      </c>
      <c r="L49" s="107">
        <v>5641</v>
      </c>
      <c r="AO49" s="399"/>
      <c r="AP49" s="391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391"/>
      <c r="BD49" s="391"/>
      <c r="BE49" s="391"/>
      <c r="BF49" s="391"/>
      <c r="BG49" s="391"/>
      <c r="BH49" s="389"/>
      <c r="BI49" s="389"/>
      <c r="BJ49" s="389"/>
      <c r="BK49" s="389"/>
      <c r="BL49" s="389"/>
      <c r="BM49" s="389"/>
      <c r="BN49" s="389"/>
      <c r="BO49" s="391"/>
      <c r="BP49" s="391"/>
      <c r="BQ49" s="391"/>
      <c r="BR49" s="391"/>
      <c r="BS49" s="391"/>
    </row>
    <row r="50" spans="2:71" ht="13.8" thickBot="1" x14ac:dyDescent="0.3">
      <c r="B50" s="108">
        <v>2011</v>
      </c>
      <c r="C50" s="197" t="s">
        <v>189</v>
      </c>
      <c r="D50" s="198" t="s">
        <v>176</v>
      </c>
      <c r="E50" s="107">
        <f>13870482.3999999/1000</f>
        <v>13870.482399999899</v>
      </c>
      <c r="F50" s="199">
        <v>2555</v>
      </c>
      <c r="G50" s="107">
        <f>E50*1000/F50</f>
        <v>5428.7602348336204</v>
      </c>
      <c r="H50" s="197" t="s">
        <v>189</v>
      </c>
      <c r="I50" s="198" t="s">
        <v>176</v>
      </c>
      <c r="J50" s="107">
        <f>20699681.1000001/1000</f>
        <v>20699.6811000001</v>
      </c>
      <c r="K50" s="199">
        <v>3663</v>
      </c>
      <c r="L50" s="107">
        <f>J50*1000/K50</f>
        <v>5651.0185913186178</v>
      </c>
      <c r="AO50" s="399"/>
      <c r="AP50" s="391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391"/>
      <c r="BD50" s="391"/>
      <c r="BE50" s="391"/>
      <c r="BF50" s="391"/>
      <c r="BG50" s="391"/>
      <c r="BH50" s="390"/>
      <c r="BI50" s="390"/>
      <c r="BJ50" s="390"/>
      <c r="BK50" s="390"/>
      <c r="BL50" s="390"/>
      <c r="BM50" s="390"/>
      <c r="BN50" s="390"/>
      <c r="BO50" s="391"/>
      <c r="BP50" s="391"/>
      <c r="BQ50" s="391"/>
      <c r="BR50" s="391"/>
      <c r="BS50" s="391"/>
    </row>
    <row r="51" spans="2:71" ht="13.5" customHeight="1" thickBot="1" x14ac:dyDescent="0.3">
      <c r="B51" s="201">
        <v>2012</v>
      </c>
      <c r="C51" s="202" t="s">
        <v>192</v>
      </c>
      <c r="D51" s="203" t="s">
        <v>176</v>
      </c>
      <c r="E51" s="204">
        <v>13648</v>
      </c>
      <c r="F51" s="205">
        <v>2559</v>
      </c>
      <c r="G51" s="204">
        <f>E51*1000/F51</f>
        <v>5333.333333333333</v>
      </c>
      <c r="H51" s="202" t="s">
        <v>193</v>
      </c>
      <c r="I51" s="202" t="s">
        <v>177</v>
      </c>
      <c r="J51" s="204">
        <v>20438</v>
      </c>
      <c r="K51" s="205">
        <v>3676</v>
      </c>
      <c r="L51" s="204">
        <f>J51*1000/K51</f>
        <v>5559.8476605005444</v>
      </c>
      <c r="AO51" s="5" t="s">
        <v>18</v>
      </c>
      <c r="AP51" s="394">
        <v>580</v>
      </c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394">
        <v>584</v>
      </c>
      <c r="BD51" s="394">
        <v>595</v>
      </c>
      <c r="BE51" s="394">
        <v>600</v>
      </c>
      <c r="BF51" s="394">
        <v>600</v>
      </c>
      <c r="BG51" s="394">
        <v>600</v>
      </c>
      <c r="BH51" s="392">
        <v>600</v>
      </c>
      <c r="BI51" s="392">
        <v>605</v>
      </c>
      <c r="BJ51" s="392">
        <v>620</v>
      </c>
      <c r="BK51" s="392">
        <v>640</v>
      </c>
      <c r="BL51" s="392">
        <v>660</v>
      </c>
      <c r="BM51" s="392">
        <v>680</v>
      </c>
      <c r="BN51" s="392">
        <v>700</v>
      </c>
      <c r="BO51" s="394">
        <v>720</v>
      </c>
      <c r="BP51" s="394">
        <v>740</v>
      </c>
      <c r="BQ51" s="394">
        <v>760</v>
      </c>
      <c r="BR51" s="394">
        <v>780</v>
      </c>
      <c r="BS51" s="394">
        <v>800</v>
      </c>
    </row>
    <row r="52" spans="2:71" ht="13.8" thickBot="1" x14ac:dyDescent="0.3">
      <c r="B52" s="55"/>
      <c r="C52" s="55"/>
      <c r="D52" s="55"/>
      <c r="E52" s="55"/>
      <c r="F52" s="55"/>
      <c r="G52" s="11"/>
      <c r="H52" s="33"/>
      <c r="AO52" s="5" t="s">
        <v>19</v>
      </c>
      <c r="AP52" s="394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394"/>
      <c r="BD52" s="394"/>
      <c r="BE52" s="394"/>
      <c r="BF52" s="394"/>
      <c r="BG52" s="394"/>
      <c r="BH52" s="393"/>
      <c r="BI52" s="393"/>
      <c r="BJ52" s="393"/>
      <c r="BK52" s="393"/>
      <c r="BL52" s="393"/>
      <c r="BM52" s="393"/>
      <c r="BN52" s="393"/>
      <c r="BO52" s="394"/>
      <c r="BP52" s="394"/>
      <c r="BQ52" s="394"/>
      <c r="BR52" s="394"/>
      <c r="BS52" s="394"/>
    </row>
    <row r="53" spans="2:71" ht="13.8" thickBot="1" x14ac:dyDescent="0.3">
      <c r="B53" s="55"/>
      <c r="C53" s="55"/>
      <c r="D53" s="55"/>
      <c r="E53" s="55"/>
      <c r="F53" s="55"/>
      <c r="G53" s="11"/>
      <c r="H53" s="33"/>
      <c r="AO53" s="5" t="s">
        <v>20</v>
      </c>
      <c r="AP53" s="6">
        <v>166</v>
      </c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>
        <v>166</v>
      </c>
      <c r="BD53" s="6">
        <v>366</v>
      </c>
      <c r="BE53" s="6">
        <v>366</v>
      </c>
      <c r="BF53" s="6">
        <v>366</v>
      </c>
      <c r="BG53" s="6">
        <v>366</v>
      </c>
      <c r="BH53" s="6">
        <v>366</v>
      </c>
      <c r="BI53" s="6">
        <v>666</v>
      </c>
      <c r="BJ53" s="6">
        <v>966</v>
      </c>
      <c r="BK53" s="6">
        <v>966</v>
      </c>
      <c r="BL53" s="6">
        <v>966</v>
      </c>
      <c r="BM53" s="6">
        <v>966</v>
      </c>
      <c r="BN53" s="6">
        <v>966</v>
      </c>
      <c r="BO53" s="6">
        <v>966</v>
      </c>
      <c r="BP53" s="6">
        <v>966</v>
      </c>
      <c r="BQ53" s="6">
        <v>966</v>
      </c>
      <c r="BR53" s="6">
        <v>966</v>
      </c>
      <c r="BS53" s="6">
        <v>966</v>
      </c>
    </row>
    <row r="54" spans="2:71" ht="13.8" thickBot="1" x14ac:dyDescent="0.3">
      <c r="B54" s="55"/>
      <c r="C54" s="55"/>
      <c r="D54" s="55"/>
      <c r="E54" s="55"/>
      <c r="F54" s="55"/>
      <c r="G54" s="11"/>
      <c r="H54" s="33"/>
      <c r="AO54" s="7" t="s">
        <v>21</v>
      </c>
      <c r="AP54" s="4">
        <f>+SUM(AP51:AP53)</f>
        <v>746</v>
      </c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>
        <f t="shared" ref="BC54:BS54" si="0">+SUM(BC51:BC53)</f>
        <v>750</v>
      </c>
      <c r="BD54" s="4">
        <f t="shared" si="0"/>
        <v>961</v>
      </c>
      <c r="BE54" s="4">
        <f t="shared" si="0"/>
        <v>966</v>
      </c>
      <c r="BF54" s="4">
        <f t="shared" si="0"/>
        <v>966</v>
      </c>
      <c r="BG54" s="4">
        <f t="shared" si="0"/>
        <v>966</v>
      </c>
      <c r="BH54" s="4">
        <f t="shared" si="0"/>
        <v>966</v>
      </c>
      <c r="BI54" s="4">
        <f t="shared" si="0"/>
        <v>1271</v>
      </c>
      <c r="BJ54" s="4">
        <f t="shared" si="0"/>
        <v>1586</v>
      </c>
      <c r="BK54" s="4">
        <f t="shared" si="0"/>
        <v>1606</v>
      </c>
      <c r="BL54" s="4">
        <f t="shared" si="0"/>
        <v>1626</v>
      </c>
      <c r="BM54" s="4">
        <f t="shared" si="0"/>
        <v>1646</v>
      </c>
      <c r="BN54" s="4">
        <f t="shared" si="0"/>
        <v>1666</v>
      </c>
      <c r="BO54" s="4">
        <f t="shared" si="0"/>
        <v>1686</v>
      </c>
      <c r="BP54" s="4">
        <f t="shared" si="0"/>
        <v>1706</v>
      </c>
      <c r="BQ54" s="4">
        <f t="shared" si="0"/>
        <v>1726</v>
      </c>
      <c r="BR54" s="4">
        <f t="shared" si="0"/>
        <v>1746</v>
      </c>
      <c r="BS54" s="4">
        <f t="shared" si="0"/>
        <v>1766</v>
      </c>
    </row>
    <row r="55" spans="2:71" ht="13.5" customHeight="1" thickBot="1" x14ac:dyDescent="0.3">
      <c r="B55" s="55"/>
      <c r="C55" s="55"/>
      <c r="D55" s="55"/>
      <c r="E55" s="55"/>
      <c r="F55" s="55"/>
      <c r="G55" s="11"/>
      <c r="H55" s="33"/>
      <c r="O55" s="55"/>
      <c r="P55" s="55"/>
      <c r="Q55" s="55"/>
      <c r="R55" s="55"/>
      <c r="S55" s="55"/>
      <c r="T55" s="55"/>
      <c r="U55" s="55"/>
      <c r="V55" s="55"/>
      <c r="AO55" s="5" t="s">
        <v>18</v>
      </c>
      <c r="AP55" s="404">
        <v>2260</v>
      </c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404">
        <v>2360</v>
      </c>
      <c r="BD55" s="404">
        <v>2360</v>
      </c>
      <c r="BE55" s="404">
        <v>2400</v>
      </c>
      <c r="BF55" s="404">
        <v>2400</v>
      </c>
      <c r="BG55" s="404">
        <v>2400</v>
      </c>
      <c r="BH55" s="402">
        <v>2400</v>
      </c>
      <c r="BI55" s="402">
        <v>2400</v>
      </c>
      <c r="BJ55" s="402">
        <v>2580</v>
      </c>
      <c r="BK55" s="402">
        <v>2560</v>
      </c>
      <c r="BL55" s="402">
        <v>2640</v>
      </c>
      <c r="BM55" s="402">
        <v>2720</v>
      </c>
      <c r="BN55" s="402">
        <v>2800</v>
      </c>
      <c r="BO55" s="404">
        <v>2880</v>
      </c>
      <c r="BP55" s="404">
        <v>2960</v>
      </c>
      <c r="BQ55" s="404">
        <v>3040</v>
      </c>
      <c r="BR55" s="404">
        <v>3120</v>
      </c>
      <c r="BS55" s="404">
        <v>3200</v>
      </c>
    </row>
    <row r="56" spans="2:71" ht="13.8" thickBot="1" x14ac:dyDescent="0.3">
      <c r="G56" s="11"/>
      <c r="H56" s="33"/>
      <c r="O56" s="55"/>
      <c r="P56" s="55"/>
      <c r="Q56" s="55"/>
      <c r="R56" s="55"/>
      <c r="S56" s="55"/>
      <c r="T56" s="55"/>
      <c r="U56" s="55"/>
      <c r="V56" s="55"/>
      <c r="AO56" s="5" t="s">
        <v>19</v>
      </c>
      <c r="AP56" s="404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404"/>
      <c r="BD56" s="404"/>
      <c r="BE56" s="404"/>
      <c r="BF56" s="404"/>
      <c r="BG56" s="404"/>
      <c r="BH56" s="403"/>
      <c r="BI56" s="403"/>
      <c r="BJ56" s="403"/>
      <c r="BK56" s="403"/>
      <c r="BL56" s="403"/>
      <c r="BM56" s="403"/>
      <c r="BN56" s="403"/>
      <c r="BO56" s="404"/>
      <c r="BP56" s="404"/>
      <c r="BQ56" s="404"/>
      <c r="BR56" s="404"/>
      <c r="BS56" s="404"/>
    </row>
    <row r="57" spans="2:71" ht="13.8" thickBot="1" x14ac:dyDescent="0.3">
      <c r="G57" s="11"/>
      <c r="H57" s="33"/>
      <c r="O57" s="55"/>
      <c r="P57" s="55"/>
      <c r="Q57" s="55"/>
      <c r="R57" s="55"/>
      <c r="S57" s="55"/>
      <c r="T57" s="55"/>
      <c r="U57" s="55"/>
      <c r="V57" s="55"/>
      <c r="AO57" s="5" t="s">
        <v>20</v>
      </c>
      <c r="AP57" s="6">
        <v>160</v>
      </c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>
        <v>369</v>
      </c>
      <c r="BD57" s="6">
        <v>369</v>
      </c>
      <c r="BE57" s="6">
        <v>369</v>
      </c>
      <c r="BF57" s="6">
        <v>769</v>
      </c>
      <c r="BG57" s="6">
        <v>769</v>
      </c>
      <c r="BH57" s="6">
        <v>769</v>
      </c>
      <c r="BI57" s="6">
        <v>769</v>
      </c>
      <c r="BJ57" s="6">
        <v>769</v>
      </c>
      <c r="BK57" s="6">
        <v>769</v>
      </c>
      <c r="BL57" s="6">
        <v>769</v>
      </c>
      <c r="BM57" s="6">
        <v>969</v>
      </c>
      <c r="BN57" s="8">
        <v>1169</v>
      </c>
      <c r="BO57" s="8">
        <v>1369</v>
      </c>
      <c r="BP57" s="8">
        <v>1369</v>
      </c>
      <c r="BQ57" s="8">
        <v>1369</v>
      </c>
      <c r="BR57" s="8">
        <v>1569</v>
      </c>
      <c r="BS57" s="8">
        <v>1769</v>
      </c>
    </row>
    <row r="58" spans="2:71" ht="13.8" thickBot="1" x14ac:dyDescent="0.3">
      <c r="G58" s="11"/>
      <c r="H58" s="33"/>
      <c r="O58" s="55"/>
      <c r="P58" s="55"/>
      <c r="Q58" s="55"/>
      <c r="R58" s="55"/>
      <c r="S58" s="55"/>
      <c r="T58" s="55"/>
      <c r="U58" s="55"/>
      <c r="V58" s="55"/>
      <c r="AO58" s="406" t="s">
        <v>22</v>
      </c>
      <c r="AP58" s="405">
        <f>+SUM(AP55:AP57)</f>
        <v>2420</v>
      </c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405">
        <f t="shared" ref="BC58:BS58" si="1">+SUM(BC55:BC57)</f>
        <v>2729</v>
      </c>
      <c r="BD58" s="405">
        <f t="shared" si="1"/>
        <v>2729</v>
      </c>
      <c r="BE58" s="405">
        <f t="shared" si="1"/>
        <v>2769</v>
      </c>
      <c r="BF58" s="405">
        <f t="shared" si="1"/>
        <v>3169</v>
      </c>
      <c r="BG58" s="405">
        <f t="shared" si="1"/>
        <v>3169</v>
      </c>
      <c r="BH58" s="407">
        <f t="shared" si="1"/>
        <v>3169</v>
      </c>
      <c r="BI58" s="407">
        <f t="shared" si="1"/>
        <v>3169</v>
      </c>
      <c r="BJ58" s="407">
        <f t="shared" si="1"/>
        <v>3349</v>
      </c>
      <c r="BK58" s="407">
        <f t="shared" si="1"/>
        <v>3329</v>
      </c>
      <c r="BL58" s="407">
        <f t="shared" si="1"/>
        <v>3409</v>
      </c>
      <c r="BM58" s="407">
        <f t="shared" si="1"/>
        <v>3689</v>
      </c>
      <c r="BN58" s="407">
        <f t="shared" si="1"/>
        <v>3969</v>
      </c>
      <c r="BO58" s="405">
        <f t="shared" si="1"/>
        <v>4249</v>
      </c>
      <c r="BP58" s="405">
        <f t="shared" si="1"/>
        <v>4329</v>
      </c>
      <c r="BQ58" s="405">
        <f t="shared" si="1"/>
        <v>4409</v>
      </c>
      <c r="BR58" s="405">
        <f t="shared" si="1"/>
        <v>4689</v>
      </c>
      <c r="BS58" s="405">
        <f t="shared" si="1"/>
        <v>4969</v>
      </c>
    </row>
    <row r="59" spans="2:71" ht="13.8" thickBot="1" x14ac:dyDescent="0.3">
      <c r="G59" s="11"/>
      <c r="H59" s="33"/>
      <c r="O59" s="55"/>
      <c r="P59" s="55"/>
      <c r="Q59" s="55"/>
      <c r="R59" s="55"/>
      <c r="S59" s="55"/>
      <c r="T59" s="55"/>
      <c r="U59" s="55"/>
      <c r="V59" s="55"/>
      <c r="AO59" s="406"/>
      <c r="AP59" s="405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405"/>
      <c r="BD59" s="405"/>
      <c r="BE59" s="405"/>
      <c r="BF59" s="405"/>
      <c r="BG59" s="405"/>
      <c r="BH59" s="408"/>
      <c r="BI59" s="408"/>
      <c r="BJ59" s="408"/>
      <c r="BK59" s="408"/>
      <c r="BL59" s="408"/>
      <c r="BM59" s="408"/>
      <c r="BN59" s="408"/>
      <c r="BO59" s="405"/>
      <c r="BP59" s="405"/>
      <c r="BQ59" s="405"/>
      <c r="BR59" s="405"/>
      <c r="BS59" s="405"/>
    </row>
    <row r="60" spans="2:71" ht="13.8" thickBot="1" x14ac:dyDescent="0.3">
      <c r="G60" s="11"/>
      <c r="H60" s="33"/>
      <c r="O60" s="55"/>
      <c r="P60" s="55"/>
      <c r="Q60" s="55"/>
      <c r="R60" s="55"/>
      <c r="S60" s="55"/>
      <c r="T60" s="55"/>
      <c r="U60" s="55"/>
      <c r="V60" s="55"/>
      <c r="AO60" s="7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</row>
    <row r="61" spans="2:71" ht="13.8" thickBot="1" x14ac:dyDescent="0.3">
      <c r="G61" s="11"/>
      <c r="H61" s="33"/>
      <c r="O61" s="55"/>
      <c r="P61" s="55"/>
      <c r="Q61" s="55"/>
      <c r="R61" s="55"/>
      <c r="S61" s="55"/>
      <c r="T61" s="55"/>
      <c r="U61" s="55"/>
      <c r="V61" s="55"/>
      <c r="AO61" s="7" t="s">
        <v>23</v>
      </c>
      <c r="AP61" s="9">
        <f>+AP58+AP54</f>
        <v>3166</v>
      </c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>
        <f t="shared" ref="BC61:BS61" si="2">+BC58+BC54</f>
        <v>3479</v>
      </c>
      <c r="BD61" s="9">
        <f t="shared" si="2"/>
        <v>3690</v>
      </c>
      <c r="BE61" s="9">
        <f t="shared" si="2"/>
        <v>3735</v>
      </c>
      <c r="BF61" s="9">
        <f t="shared" si="2"/>
        <v>4135</v>
      </c>
      <c r="BG61" s="9">
        <f t="shared" si="2"/>
        <v>4135</v>
      </c>
      <c r="BH61" s="9">
        <f t="shared" si="2"/>
        <v>4135</v>
      </c>
      <c r="BI61" s="9">
        <f t="shared" si="2"/>
        <v>4440</v>
      </c>
      <c r="BJ61" s="9">
        <f t="shared" si="2"/>
        <v>4935</v>
      </c>
      <c r="BK61" s="9">
        <f t="shared" si="2"/>
        <v>4935</v>
      </c>
      <c r="BL61" s="9">
        <f t="shared" si="2"/>
        <v>5035</v>
      </c>
      <c r="BM61" s="9">
        <f t="shared" si="2"/>
        <v>5335</v>
      </c>
      <c r="BN61" s="9">
        <f t="shared" si="2"/>
        <v>5635</v>
      </c>
      <c r="BO61" s="9">
        <f t="shared" si="2"/>
        <v>5935</v>
      </c>
      <c r="BP61" s="9">
        <f t="shared" si="2"/>
        <v>6035</v>
      </c>
      <c r="BQ61" s="9">
        <f t="shared" si="2"/>
        <v>6135</v>
      </c>
      <c r="BR61" s="9">
        <f t="shared" si="2"/>
        <v>6435</v>
      </c>
      <c r="BS61" s="9">
        <f t="shared" si="2"/>
        <v>6735</v>
      </c>
    </row>
    <row r="62" spans="2:71" x14ac:dyDescent="0.25">
      <c r="G62" s="11"/>
      <c r="H62" s="33"/>
      <c r="O62" s="55"/>
      <c r="P62" s="55"/>
      <c r="Q62" s="55"/>
      <c r="R62" s="55"/>
      <c r="S62" s="55"/>
      <c r="T62" s="55"/>
      <c r="U62" s="55"/>
      <c r="V62" s="55"/>
    </row>
    <row r="63" spans="2:71" x14ac:dyDescent="0.25">
      <c r="G63" s="11"/>
      <c r="H63" s="33"/>
      <c r="O63" s="55"/>
      <c r="P63" s="55"/>
      <c r="Q63" s="55"/>
      <c r="R63" s="55"/>
      <c r="S63" s="55"/>
      <c r="T63" s="55"/>
      <c r="U63" s="55"/>
      <c r="V63" s="55"/>
    </row>
    <row r="64" spans="2:71" x14ac:dyDescent="0.25">
      <c r="G64" s="11"/>
      <c r="H64" s="33"/>
      <c r="O64" s="55"/>
      <c r="P64" s="55"/>
      <c r="Q64" s="55"/>
      <c r="R64" s="55"/>
      <c r="S64" s="55"/>
      <c r="T64" s="55"/>
      <c r="U64" s="55"/>
      <c r="V64" s="55"/>
    </row>
    <row r="65" spans="7:22" x14ac:dyDescent="0.25">
      <c r="G65" s="11"/>
      <c r="H65" s="33"/>
      <c r="O65" s="55"/>
      <c r="P65" s="55"/>
      <c r="Q65" s="55"/>
      <c r="R65" s="55"/>
      <c r="S65" s="55"/>
      <c r="T65" s="55"/>
      <c r="U65" s="55"/>
      <c r="V65" s="55"/>
    </row>
    <row r="66" spans="7:22" x14ac:dyDescent="0.25">
      <c r="G66" s="3"/>
      <c r="H66" s="3"/>
      <c r="O66" s="55"/>
      <c r="P66" s="55"/>
      <c r="Q66" s="55"/>
      <c r="R66" s="11"/>
      <c r="S66" s="55"/>
      <c r="T66" s="55"/>
      <c r="U66" s="55"/>
      <c r="V66" s="55"/>
    </row>
    <row r="67" spans="7:22" x14ac:dyDescent="0.25">
      <c r="O67" s="55"/>
      <c r="P67" s="55"/>
      <c r="Q67" s="55"/>
      <c r="R67" s="11"/>
      <c r="S67" s="55"/>
      <c r="T67" s="55"/>
      <c r="U67" s="55"/>
      <c r="V67" s="55"/>
    </row>
    <row r="68" spans="7:22" x14ac:dyDescent="0.25">
      <c r="O68" s="55"/>
      <c r="P68" s="55"/>
      <c r="Q68" s="55"/>
      <c r="R68" s="35"/>
      <c r="S68" s="55"/>
      <c r="T68" s="55"/>
      <c r="U68" s="55"/>
      <c r="V68" s="55"/>
    </row>
    <row r="69" spans="7:22" x14ac:dyDescent="0.25">
      <c r="O69" s="55"/>
      <c r="P69" s="55"/>
      <c r="Q69" s="55"/>
      <c r="R69" s="35"/>
      <c r="S69" s="55"/>
      <c r="T69" s="55"/>
      <c r="U69" s="55"/>
      <c r="V69" s="55"/>
    </row>
    <row r="70" spans="7:22" x14ac:dyDescent="0.25">
      <c r="O70" s="55"/>
      <c r="P70" s="55"/>
      <c r="Q70" s="55"/>
      <c r="R70" s="35"/>
      <c r="S70" s="55"/>
      <c r="T70" s="55"/>
      <c r="U70" s="55"/>
      <c r="V70" s="55"/>
    </row>
    <row r="71" spans="7:22" x14ac:dyDescent="0.25">
      <c r="O71" s="55"/>
      <c r="P71" s="55"/>
      <c r="Q71" s="55"/>
      <c r="R71" s="35"/>
      <c r="S71" s="55"/>
      <c r="T71" s="55"/>
      <c r="U71" s="55"/>
      <c r="V71" s="55"/>
    </row>
    <row r="72" spans="7:22" x14ac:dyDescent="0.25">
      <c r="O72" s="55"/>
      <c r="P72" s="55"/>
      <c r="Q72" s="55"/>
      <c r="R72" s="35"/>
      <c r="S72" s="55"/>
      <c r="T72" s="55"/>
      <c r="U72" s="55"/>
      <c r="V72" s="55"/>
    </row>
    <row r="73" spans="7:22" x14ac:dyDescent="0.25">
      <c r="O73" s="55"/>
      <c r="P73" s="55"/>
      <c r="Q73" s="55"/>
      <c r="R73" s="35"/>
      <c r="S73" s="55"/>
      <c r="T73" s="55"/>
      <c r="U73" s="55"/>
      <c r="V73" s="55"/>
    </row>
    <row r="74" spans="7:22" x14ac:dyDescent="0.25">
      <c r="O74" s="55"/>
      <c r="P74" s="55"/>
      <c r="Q74" s="55"/>
      <c r="R74" s="35"/>
      <c r="S74" s="55"/>
      <c r="T74" s="55"/>
      <c r="U74" s="55"/>
      <c r="V74" s="55"/>
    </row>
    <row r="75" spans="7:22" x14ac:dyDescent="0.25">
      <c r="O75" s="55"/>
      <c r="P75" s="55"/>
      <c r="Q75" s="55"/>
      <c r="R75" s="35"/>
      <c r="S75" s="55"/>
      <c r="T75" s="55"/>
      <c r="U75" s="55"/>
      <c r="V75" s="55"/>
    </row>
    <row r="76" spans="7:22" x14ac:dyDescent="0.25">
      <c r="O76" s="55"/>
      <c r="P76" s="55"/>
      <c r="Q76" s="55"/>
      <c r="R76" s="35"/>
      <c r="S76" s="55"/>
      <c r="T76" s="55"/>
      <c r="U76" s="55"/>
      <c r="V76" s="55"/>
    </row>
    <row r="77" spans="7:22" x14ac:dyDescent="0.25">
      <c r="O77" s="55"/>
      <c r="P77" s="55"/>
      <c r="Q77" s="55"/>
      <c r="R77" s="35"/>
      <c r="S77" s="55"/>
      <c r="T77" s="55"/>
      <c r="U77" s="55"/>
      <c r="V77" s="55"/>
    </row>
    <row r="78" spans="7:22" x14ac:dyDescent="0.25">
      <c r="O78" s="55"/>
      <c r="P78" s="55"/>
      <c r="Q78" s="55"/>
      <c r="R78" s="35"/>
      <c r="S78" s="55"/>
      <c r="T78" s="55"/>
      <c r="U78" s="55"/>
      <c r="V78" s="55"/>
    </row>
    <row r="79" spans="7:22" x14ac:dyDescent="0.25">
      <c r="O79" s="55"/>
      <c r="P79" s="55"/>
      <c r="Q79" s="55"/>
      <c r="R79" s="35"/>
      <c r="S79" s="55"/>
      <c r="T79" s="55"/>
      <c r="U79" s="55"/>
      <c r="V79" s="55"/>
    </row>
    <row r="80" spans="7:22" x14ac:dyDescent="0.25">
      <c r="O80" s="55"/>
      <c r="P80" s="55"/>
      <c r="Q80" s="55"/>
      <c r="R80" s="55"/>
      <c r="S80" s="55"/>
      <c r="T80" s="55"/>
      <c r="U80" s="55"/>
      <c r="V80" s="55"/>
    </row>
    <row r="81" spans="15:22" x14ac:dyDescent="0.25">
      <c r="O81" s="55"/>
      <c r="P81" s="55"/>
      <c r="Q81" s="55"/>
      <c r="R81" s="55"/>
      <c r="S81" s="55"/>
      <c r="T81" s="55"/>
      <c r="U81" s="55"/>
      <c r="V81" s="55"/>
    </row>
    <row r="82" spans="15:22" x14ac:dyDescent="0.25">
      <c r="O82" s="55"/>
      <c r="P82" s="55"/>
      <c r="Q82" s="55"/>
      <c r="R82" s="11"/>
      <c r="S82" s="55"/>
      <c r="T82" s="55"/>
      <c r="U82" s="55"/>
      <c r="V82" s="55"/>
    </row>
    <row r="83" spans="15:22" x14ac:dyDescent="0.25">
      <c r="O83" s="55"/>
      <c r="P83" s="55"/>
      <c r="Q83" s="55"/>
      <c r="R83" s="11"/>
      <c r="S83" s="55"/>
      <c r="T83" s="55"/>
      <c r="U83" s="55"/>
      <c r="V83" s="55"/>
    </row>
    <row r="84" spans="15:22" x14ac:dyDescent="0.25">
      <c r="O84" s="55"/>
      <c r="P84" s="55"/>
      <c r="Q84" s="55"/>
      <c r="R84" s="35"/>
      <c r="S84" s="55"/>
      <c r="T84" s="55"/>
      <c r="U84" s="55"/>
      <c r="V84" s="55"/>
    </row>
    <row r="85" spans="15:22" x14ac:dyDescent="0.25">
      <c r="O85" s="55"/>
      <c r="P85" s="55"/>
      <c r="Q85" s="55"/>
      <c r="R85" s="35"/>
      <c r="S85" s="55"/>
      <c r="T85" s="55"/>
      <c r="U85" s="55"/>
      <c r="V85" s="55"/>
    </row>
    <row r="86" spans="15:22" x14ac:dyDescent="0.25">
      <c r="R86" s="10"/>
    </row>
    <row r="87" spans="15:22" x14ac:dyDescent="0.25">
      <c r="R87" s="10"/>
    </row>
    <row r="88" spans="15:22" x14ac:dyDescent="0.25">
      <c r="R88" s="10"/>
    </row>
    <row r="89" spans="15:22" x14ac:dyDescent="0.25">
      <c r="R89" s="10"/>
    </row>
    <row r="90" spans="15:22" x14ac:dyDescent="0.25">
      <c r="R90" s="10"/>
    </row>
    <row r="91" spans="15:22" x14ac:dyDescent="0.25">
      <c r="R91" s="10"/>
    </row>
    <row r="92" spans="15:22" x14ac:dyDescent="0.25">
      <c r="R92" s="10"/>
    </row>
    <row r="93" spans="15:22" x14ac:dyDescent="0.25">
      <c r="R93" s="10"/>
    </row>
    <row r="94" spans="15:22" x14ac:dyDescent="0.25">
      <c r="R94" s="10"/>
    </row>
    <row r="95" spans="15:22" x14ac:dyDescent="0.25">
      <c r="R95" s="10"/>
    </row>
  </sheetData>
  <mergeCells count="79">
    <mergeCell ref="BQ58:BQ59"/>
    <mergeCell ref="BR58:BR59"/>
    <mergeCell ref="BS58:BS59"/>
    <mergeCell ref="BQ55:BQ56"/>
    <mergeCell ref="BN58:BN59"/>
    <mergeCell ref="BO58:BO59"/>
    <mergeCell ref="BP58:BP59"/>
    <mergeCell ref="BP55:BP56"/>
    <mergeCell ref="BF48:BF50"/>
    <mergeCell ref="BG48:BG50"/>
    <mergeCell ref="BL58:BL59"/>
    <mergeCell ref="BH58:BH59"/>
    <mergeCell ref="BI58:BI59"/>
    <mergeCell ref="BJ58:BJ59"/>
    <mergeCell ref="BH48:BH50"/>
    <mergeCell ref="BI48:BI50"/>
    <mergeCell ref="BJ48:BJ50"/>
    <mergeCell ref="BK58:BK59"/>
    <mergeCell ref="BM58:BM59"/>
    <mergeCell ref="BF58:BF59"/>
    <mergeCell ref="AO58:AO59"/>
    <mergeCell ref="AP58:AP59"/>
    <mergeCell ref="BC58:BC59"/>
    <mergeCell ref="BD58:BD59"/>
    <mergeCell ref="BE58:BE59"/>
    <mergeCell ref="BG58:BG59"/>
    <mergeCell ref="BI55:BI56"/>
    <mergeCell ref="BJ55:BJ56"/>
    <mergeCell ref="BK55:BK56"/>
    <mergeCell ref="BL55:BL56"/>
    <mergeCell ref="BM55:BM56"/>
    <mergeCell ref="BS51:BS52"/>
    <mergeCell ref="AP55:AP56"/>
    <mergeCell ref="BC55:BC56"/>
    <mergeCell ref="BD55:BD56"/>
    <mergeCell ref="BE55:BE56"/>
    <mergeCell ref="BF55:BF56"/>
    <mergeCell ref="BG55:BG56"/>
    <mergeCell ref="BH55:BH56"/>
    <mergeCell ref="BN55:BN56"/>
    <mergeCell ref="BO55:BO56"/>
    <mergeCell ref="BP51:BP52"/>
    <mergeCell ref="BR55:BR56"/>
    <mergeCell ref="BS55:BS56"/>
    <mergeCell ref="BS48:BS50"/>
    <mergeCell ref="AP51:AP52"/>
    <mergeCell ref="BC51:BC52"/>
    <mergeCell ref="BD51:BD52"/>
    <mergeCell ref="BE51:BE52"/>
    <mergeCell ref="BF51:BF52"/>
    <mergeCell ref="BG51:BG52"/>
    <mergeCell ref="BH51:BH52"/>
    <mergeCell ref="BQ51:BQ52"/>
    <mergeCell ref="BR51:BR52"/>
    <mergeCell ref="BJ51:BJ52"/>
    <mergeCell ref="BR48:BR50"/>
    <mergeCell ref="BO48:BO50"/>
    <mergeCell ref="BP48:BP50"/>
    <mergeCell ref="BM48:BM50"/>
    <mergeCell ref="BN48:BN50"/>
    <mergeCell ref="D6:E6"/>
    <mergeCell ref="F6:G6"/>
    <mergeCell ref="H6:I6"/>
    <mergeCell ref="AO48:AO50"/>
    <mergeCell ref="BI51:BI52"/>
    <mergeCell ref="AP48:AP50"/>
    <mergeCell ref="BC48:BC50"/>
    <mergeCell ref="BD48:BD50"/>
    <mergeCell ref="BE48:BE50"/>
    <mergeCell ref="C36:G36"/>
    <mergeCell ref="H36:L36"/>
    <mergeCell ref="BK48:BK50"/>
    <mergeCell ref="BL48:BL50"/>
    <mergeCell ref="BQ48:BQ50"/>
    <mergeCell ref="BL51:BL52"/>
    <mergeCell ref="BM51:BM52"/>
    <mergeCell ref="BN51:BN52"/>
    <mergeCell ref="BO51:BO52"/>
    <mergeCell ref="BK51:BK52"/>
  </mergeCells>
  <phoneticPr fontId="2" type="noConversion"/>
  <hyperlinks>
    <hyperlink ref="G1" location="Indholdfortegnelse!A1" display="Indholdsfortegnelse"/>
  </hyperlinks>
  <pageMargins left="0.75" right="0.75" top="1" bottom="1" header="0" footer="0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>
    <tabColor theme="5" tint="0.39997558519241921"/>
  </sheetPr>
  <dimension ref="A1:AB66"/>
  <sheetViews>
    <sheetView workbookViewId="0"/>
  </sheetViews>
  <sheetFormatPr defaultRowHeight="13.2" x14ac:dyDescent="0.25"/>
  <cols>
    <col min="2" max="2" width="13.6640625" bestFit="1" customWidth="1"/>
    <col min="3" max="9" width="7.109375" customWidth="1"/>
    <col min="10" max="10" width="7.5546875" customWidth="1"/>
    <col min="11" max="11" width="8.44140625" customWidth="1"/>
    <col min="12" max="12" width="8.109375" customWidth="1"/>
    <col min="13" max="13" width="7.88671875" customWidth="1"/>
    <col min="14" max="14" width="8.33203125" customWidth="1"/>
    <col min="15" max="15" width="7.6640625" customWidth="1"/>
    <col min="16" max="17" width="7.88671875" customWidth="1"/>
  </cols>
  <sheetData>
    <row r="1" spans="1:5" x14ac:dyDescent="0.25">
      <c r="A1" t="s">
        <v>99</v>
      </c>
      <c r="E1" s="136" t="s">
        <v>133</v>
      </c>
    </row>
    <row r="3" spans="1:5" x14ac:dyDescent="0.25">
      <c r="A3" s="111" t="s">
        <v>1</v>
      </c>
    </row>
    <row r="6" spans="1:5" ht="31.2" x14ac:dyDescent="0.25">
      <c r="B6" s="56" t="s">
        <v>0</v>
      </c>
      <c r="C6" s="57" t="s">
        <v>8</v>
      </c>
      <c r="D6" s="58" t="s">
        <v>2</v>
      </c>
    </row>
    <row r="7" spans="1:5" x14ac:dyDescent="0.25">
      <c r="B7" s="56"/>
      <c r="C7" s="57" t="s">
        <v>3</v>
      </c>
      <c r="D7" s="58" t="s">
        <v>3</v>
      </c>
    </row>
    <row r="8" spans="1:5" x14ac:dyDescent="0.25">
      <c r="B8" s="45">
        <v>2013</v>
      </c>
      <c r="C8" s="21">
        <v>291.75457986388409</v>
      </c>
      <c r="D8" s="19">
        <v>4.1712869427208368</v>
      </c>
    </row>
    <row r="9" spans="1:5" x14ac:dyDescent="0.25">
      <c r="B9" s="45">
        <v>2014</v>
      </c>
      <c r="C9" s="21">
        <v>326.105259367808</v>
      </c>
      <c r="D9" s="19">
        <v>9.2269238340162989</v>
      </c>
    </row>
    <row r="10" spans="1:5" x14ac:dyDescent="0.25">
      <c r="B10" s="45">
        <v>2015</v>
      </c>
      <c r="C10" s="21">
        <v>359.51627686772554</v>
      </c>
      <c r="D10" s="19">
        <v>18.138982432262406</v>
      </c>
    </row>
    <row r="11" spans="1:5" x14ac:dyDescent="0.25">
      <c r="B11" s="45">
        <v>2016</v>
      </c>
      <c r="C11" s="21">
        <v>393.74823895916001</v>
      </c>
      <c r="D11" s="19">
        <v>31.80567354059189</v>
      </c>
    </row>
    <row r="12" spans="1:5" x14ac:dyDescent="0.25">
      <c r="B12" s="45">
        <v>2017</v>
      </c>
      <c r="C12" s="21">
        <v>425.01906479353568</v>
      </c>
      <c r="D12" s="19">
        <v>50.525086131097581</v>
      </c>
    </row>
    <row r="13" spans="1:5" x14ac:dyDescent="0.25">
      <c r="B13" s="45">
        <v>2018</v>
      </c>
      <c r="C13" s="21">
        <v>470.1860132677171</v>
      </c>
      <c r="D13" s="19">
        <v>74.590463272071361</v>
      </c>
    </row>
    <row r="14" spans="1:5" x14ac:dyDescent="0.25">
      <c r="B14" s="45">
        <v>2019</v>
      </c>
      <c r="C14" s="21">
        <v>512.7876663484974</v>
      </c>
      <c r="D14" s="19">
        <v>104.30256025342069</v>
      </c>
    </row>
    <row r="15" spans="1:5" x14ac:dyDescent="0.25">
      <c r="B15" s="45">
        <v>2020</v>
      </c>
      <c r="C15" s="21">
        <v>555.77391228891145</v>
      </c>
      <c r="D15" s="19">
        <v>139.95820224645271</v>
      </c>
    </row>
    <row r="16" spans="1:5" x14ac:dyDescent="0.25">
      <c r="B16" s="45">
        <v>2021</v>
      </c>
      <c r="C16" s="21">
        <v>593.21317235785637</v>
      </c>
      <c r="D16" s="19">
        <v>178.58518283248489</v>
      </c>
    </row>
    <row r="17" spans="2:4" x14ac:dyDescent="0.25">
      <c r="B17" s="45">
        <v>2022</v>
      </c>
      <c r="C17" s="21">
        <v>628.25844302777068</v>
      </c>
      <c r="D17" s="19">
        <v>220.18207208158071</v>
      </c>
    </row>
    <row r="18" spans="2:4" x14ac:dyDescent="0.25">
      <c r="B18" s="45">
        <v>2023</v>
      </c>
      <c r="C18" s="21">
        <v>661.93330664874725</v>
      </c>
      <c r="D18" s="19">
        <v>264.74696843492387</v>
      </c>
    </row>
    <row r="19" spans="2:4" x14ac:dyDescent="0.25">
      <c r="B19" s="45">
        <v>2024</v>
      </c>
      <c r="C19" s="21">
        <v>695.91036894269791</v>
      </c>
      <c r="D19" s="19">
        <v>312.27961145324645</v>
      </c>
    </row>
    <row r="20" spans="2:4" x14ac:dyDescent="0.25">
      <c r="B20" s="45">
        <v>2025</v>
      </c>
      <c r="C20" s="48">
        <v>732.82254691329058</v>
      </c>
      <c r="D20" s="19">
        <v>362.77971796181026</v>
      </c>
    </row>
    <row r="21" spans="2:4" x14ac:dyDescent="0.25">
      <c r="B21" s="45">
        <v>2026</v>
      </c>
      <c r="C21" s="21">
        <v>774.66595622898512</v>
      </c>
      <c r="D21" s="19">
        <v>416.24702893065358</v>
      </c>
    </row>
    <row r="22" spans="2:4" x14ac:dyDescent="0.25">
      <c r="B22" s="45">
        <v>2027</v>
      </c>
      <c r="C22" s="21">
        <v>820.04814896283926</v>
      </c>
      <c r="D22" s="19">
        <v>472.68202181139088</v>
      </c>
    </row>
    <row r="23" spans="2:4" x14ac:dyDescent="0.25">
      <c r="B23" s="45">
        <v>2028</v>
      </c>
      <c r="C23" s="21">
        <v>869.09984836696503</v>
      </c>
      <c r="D23" s="19">
        <v>532.08536813520686</v>
      </c>
    </row>
    <row r="24" spans="2:4" x14ac:dyDescent="0.25">
      <c r="B24" s="45">
        <v>2029</v>
      </c>
      <c r="C24" s="21">
        <v>932.94724407333331</v>
      </c>
      <c r="D24" s="19">
        <v>594.45741376742205</v>
      </c>
    </row>
    <row r="25" spans="2:4" x14ac:dyDescent="0.25">
      <c r="B25" s="45">
        <v>2030</v>
      </c>
      <c r="C25" s="21">
        <v>1006.0055798840928</v>
      </c>
      <c r="D25" s="19">
        <v>659.79863223085283</v>
      </c>
    </row>
    <row r="26" spans="2:4" x14ac:dyDescent="0.25">
      <c r="B26" s="45">
        <v>2031</v>
      </c>
      <c r="C26" s="21">
        <v>1099.5262317439467</v>
      </c>
      <c r="D26" s="19">
        <v>743.6953372708731</v>
      </c>
    </row>
    <row r="27" spans="2:4" x14ac:dyDescent="0.25">
      <c r="B27" s="45">
        <v>2032</v>
      </c>
      <c r="C27" s="21">
        <v>1211.79665034143</v>
      </c>
      <c r="D27" s="19">
        <v>838.25992910655657</v>
      </c>
    </row>
    <row r="28" spans="2:4" x14ac:dyDescent="0.25">
      <c r="B28" s="45">
        <v>2033</v>
      </c>
      <c r="C28" s="21">
        <v>1371.3159428205722</v>
      </c>
      <c r="D28" s="19">
        <v>944.84888304442222</v>
      </c>
    </row>
    <row r="29" spans="2:4" x14ac:dyDescent="0.25">
      <c r="B29" s="45">
        <v>2034</v>
      </c>
      <c r="C29" s="21">
        <v>1577.449918455344</v>
      </c>
      <c r="D29" s="19">
        <v>1064.9911570290633</v>
      </c>
    </row>
    <row r="30" spans="2:4" x14ac:dyDescent="0.25">
      <c r="B30" s="46">
        <v>2035</v>
      </c>
      <c r="C30" s="22">
        <v>1876.936749908009</v>
      </c>
      <c r="D30" s="20">
        <v>1200.4101236755951</v>
      </c>
    </row>
    <row r="39" spans="1:28" x14ac:dyDescent="0.2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</row>
    <row r="40" spans="1:28" x14ac:dyDescent="0.2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</row>
    <row r="41" spans="1:28" x14ac:dyDescent="0.25">
      <c r="A41" s="167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</row>
    <row r="42" spans="1:28" x14ac:dyDescent="0.2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</row>
    <row r="43" spans="1:28" x14ac:dyDescent="0.25">
      <c r="A43" s="167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</row>
    <row r="44" spans="1:28" x14ac:dyDescent="0.2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</row>
    <row r="45" spans="1:28" x14ac:dyDescent="0.2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</row>
    <row r="46" spans="1:28" x14ac:dyDescent="0.2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</row>
    <row r="47" spans="1:28" x14ac:dyDescent="0.25">
      <c r="A47" s="55"/>
      <c r="B47" s="167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</row>
    <row r="48" spans="1:28" x14ac:dyDescent="0.25">
      <c r="A48" s="55"/>
      <c r="B48" s="55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55"/>
      <c r="AB48" s="55"/>
    </row>
    <row r="49" spans="1:28" x14ac:dyDescent="0.25">
      <c r="A49" s="55"/>
      <c r="B49" s="55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55"/>
      <c r="AB49" s="55"/>
    </row>
    <row r="50" spans="1:28" x14ac:dyDescent="0.25">
      <c r="A50" s="55"/>
      <c r="B50" s="55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55"/>
      <c r="AB50" s="55"/>
    </row>
    <row r="51" spans="1:28" x14ac:dyDescent="0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299"/>
      <c r="R51" s="299"/>
      <c r="S51" s="299"/>
      <c r="T51" s="299"/>
      <c r="U51" s="299"/>
      <c r="V51" s="55"/>
      <c r="W51" s="55"/>
      <c r="X51" s="55"/>
      <c r="Y51" s="55"/>
      <c r="Z51" s="55"/>
      <c r="AA51" s="55"/>
      <c r="AB51" s="55"/>
    </row>
    <row r="52" spans="1:28" x14ac:dyDescent="0.25">
      <c r="A52" s="55"/>
      <c r="B52" s="167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</row>
    <row r="53" spans="1:28" x14ac:dyDescent="0.25">
      <c r="A53" s="55"/>
      <c r="B53" s="5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55"/>
      <c r="AB53" s="55"/>
    </row>
    <row r="54" spans="1:28" x14ac:dyDescent="0.25">
      <c r="A54" s="55"/>
      <c r="B54" s="55"/>
      <c r="C54" s="300"/>
      <c r="D54" s="300"/>
      <c r="E54" s="300"/>
      <c r="F54" s="300"/>
      <c r="G54" s="300"/>
      <c r="H54" s="300"/>
      <c r="I54" s="300"/>
      <c r="J54" s="300"/>
      <c r="K54" s="300"/>
      <c r="L54" s="300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55"/>
      <c r="AB54" s="55"/>
    </row>
    <row r="55" spans="1:28" x14ac:dyDescent="0.25">
      <c r="A55" s="55"/>
      <c r="B55" s="55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55"/>
      <c r="AB55" s="55"/>
    </row>
    <row r="56" spans="1:28" x14ac:dyDescent="0.2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99"/>
      <c r="R56" s="299"/>
      <c r="S56" s="299"/>
      <c r="T56" s="299"/>
      <c r="U56" s="299"/>
      <c r="V56" s="55"/>
      <c r="W56" s="55"/>
      <c r="X56" s="55"/>
      <c r="Y56" s="55"/>
      <c r="Z56" s="55"/>
      <c r="AA56" s="55"/>
      <c r="AB56" s="55"/>
    </row>
    <row r="57" spans="1:28" x14ac:dyDescent="0.2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</row>
    <row r="58" spans="1:28" x14ac:dyDescent="0.25">
      <c r="A58" s="55"/>
      <c r="B58" s="167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</row>
    <row r="59" spans="1:28" x14ac:dyDescent="0.25">
      <c r="A59" s="55"/>
      <c r="B59" s="55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55"/>
      <c r="AB59" s="55"/>
    </row>
    <row r="60" spans="1:28" x14ac:dyDescent="0.25">
      <c r="A60" s="55"/>
      <c r="B60" s="55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55"/>
      <c r="AB60" s="55"/>
    </row>
    <row r="61" spans="1:28" x14ac:dyDescent="0.25">
      <c r="A61" s="55"/>
      <c r="B61" s="55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55"/>
      <c r="AB61" s="55"/>
    </row>
    <row r="62" spans="1:28" x14ac:dyDescent="0.2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299"/>
      <c r="R62" s="299"/>
      <c r="S62" s="299"/>
      <c r="T62" s="299"/>
      <c r="U62" s="299"/>
      <c r="V62" s="55"/>
      <c r="W62" s="55"/>
      <c r="X62" s="55"/>
      <c r="Y62" s="55"/>
      <c r="Z62" s="55"/>
      <c r="AA62" s="55"/>
      <c r="AB62" s="55"/>
    </row>
    <row r="63" spans="1:28" x14ac:dyDescent="0.2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</row>
    <row r="64" spans="1:28" x14ac:dyDescent="0.2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</row>
    <row r="65" spans="1:28" x14ac:dyDescent="0.2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</row>
    <row r="66" spans="1:28" x14ac:dyDescent="0.2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</row>
  </sheetData>
  <phoneticPr fontId="2" type="noConversion"/>
  <hyperlinks>
    <hyperlink ref="E1" location="Indholdfortegnelse!A1" display="Indholdsfortegnelse"/>
  </hyperlinks>
  <pageMargins left="0.75" right="0.75" top="1" bottom="1" header="0" footer="0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>
    <tabColor theme="5" tint="0.39997558519241921"/>
  </sheetPr>
  <dimension ref="A1:N43"/>
  <sheetViews>
    <sheetView workbookViewId="0">
      <selection activeCell="E29" sqref="E29"/>
    </sheetView>
  </sheetViews>
  <sheetFormatPr defaultRowHeight="13.2" x14ac:dyDescent="0.25"/>
  <cols>
    <col min="3" max="3" width="15.109375" bestFit="1" customWidth="1"/>
    <col min="4" max="4" width="12" customWidth="1"/>
    <col min="5" max="5" width="12.109375" customWidth="1"/>
    <col min="6" max="6" width="10.6640625" customWidth="1"/>
    <col min="8" max="8" width="10.88671875" customWidth="1"/>
  </cols>
  <sheetData>
    <row r="1" spans="1:14" x14ac:dyDescent="0.25">
      <c r="A1" t="s">
        <v>233</v>
      </c>
      <c r="D1" s="136" t="s">
        <v>133</v>
      </c>
    </row>
    <row r="2" spans="1:14" x14ac:dyDescent="0.25">
      <c r="C2" s="113"/>
      <c r="D2" s="3"/>
      <c r="E2" s="3"/>
      <c r="F2" s="3"/>
    </row>
    <row r="3" spans="1:14" x14ac:dyDescent="0.25">
      <c r="A3" s="111" t="s">
        <v>1</v>
      </c>
    </row>
    <row r="4" spans="1:14" ht="15.75" customHeight="1" x14ac:dyDescent="0.25">
      <c r="B4" s="55"/>
      <c r="C4" s="119"/>
      <c r="D4" s="411" t="s">
        <v>282</v>
      </c>
      <c r="E4" s="411"/>
      <c r="F4" s="411"/>
      <c r="G4" s="412" t="s">
        <v>283</v>
      </c>
      <c r="H4" s="409" t="s">
        <v>284</v>
      </c>
      <c r="I4" s="55"/>
    </row>
    <row r="5" spans="1:14" ht="16.5" customHeight="1" x14ac:dyDescent="0.25">
      <c r="B5" s="55"/>
      <c r="C5" s="120"/>
      <c r="D5" s="375" t="s">
        <v>285</v>
      </c>
      <c r="E5" s="375" t="s">
        <v>286</v>
      </c>
      <c r="F5" s="375" t="s">
        <v>287</v>
      </c>
      <c r="G5" s="413"/>
      <c r="H5" s="410"/>
      <c r="I5" s="55"/>
      <c r="K5" s="219"/>
      <c r="L5" s="219"/>
      <c r="M5" s="219"/>
    </row>
    <row r="6" spans="1:14" x14ac:dyDescent="0.25">
      <c r="B6" s="55"/>
      <c r="C6" s="118" t="s">
        <v>24</v>
      </c>
      <c r="D6" s="368">
        <v>2.2886674049464744</v>
      </c>
      <c r="E6" s="368">
        <v>2.2886674049464744</v>
      </c>
      <c r="F6" s="368">
        <v>2.2886674049464744</v>
      </c>
      <c r="G6" s="217">
        <v>6.8660022148394226</v>
      </c>
      <c r="H6" s="369">
        <v>20.598006644518268</v>
      </c>
      <c r="I6" s="55"/>
    </row>
    <row r="7" spans="1:14" ht="12.75" customHeight="1" x14ac:dyDescent="0.25">
      <c r="B7" s="55"/>
      <c r="C7" s="118" t="s">
        <v>25</v>
      </c>
      <c r="D7" s="368">
        <v>3.2668881506090806</v>
      </c>
      <c r="E7" s="368">
        <v>3.2668881506090806</v>
      </c>
      <c r="F7" s="368">
        <v>3.2668881506090806</v>
      </c>
      <c r="G7" s="217">
        <v>9.8006644518272417</v>
      </c>
      <c r="H7" s="369">
        <v>29.401993355481725</v>
      </c>
      <c r="I7" s="55"/>
    </row>
    <row r="8" spans="1:14" ht="12.75" customHeight="1" x14ac:dyDescent="0.25">
      <c r="B8" s="55"/>
      <c r="C8" s="118" t="s">
        <v>26</v>
      </c>
      <c r="D8" s="368">
        <v>1.6334440753045403</v>
      </c>
      <c r="E8" s="368">
        <v>1.6334440753045403</v>
      </c>
      <c r="F8" s="368">
        <v>1.6334440753045403</v>
      </c>
      <c r="G8" s="217">
        <v>4.9003322259136208</v>
      </c>
      <c r="H8" s="369">
        <v>14.700996677740862</v>
      </c>
      <c r="I8" s="55"/>
      <c r="L8" s="219"/>
      <c r="M8" s="219"/>
      <c r="N8" s="219"/>
    </row>
    <row r="9" spans="1:14" x14ac:dyDescent="0.25">
      <c r="B9" s="55"/>
      <c r="C9" s="118" t="s">
        <v>27</v>
      </c>
      <c r="D9" s="368">
        <v>3.9221114802510142</v>
      </c>
      <c r="E9" s="368">
        <v>3.9221114802510142</v>
      </c>
      <c r="F9" s="368">
        <v>3.9221114802510142</v>
      </c>
      <c r="G9" s="217">
        <v>11.766334440753042</v>
      </c>
      <c r="H9" s="369">
        <v>35.299003322259125</v>
      </c>
      <c r="I9" s="55"/>
    </row>
    <row r="10" spans="1:14" x14ac:dyDescent="0.25">
      <c r="B10" s="55"/>
      <c r="C10" s="118" t="s">
        <v>28</v>
      </c>
      <c r="D10" s="368">
        <v>1.9656699889258027</v>
      </c>
      <c r="E10" s="368">
        <v>1.9656699889258027</v>
      </c>
      <c r="F10" s="368">
        <v>1.9656699889258027</v>
      </c>
      <c r="G10" s="217">
        <v>5.8970099667774081</v>
      </c>
      <c r="H10" s="369">
        <v>17.691029900332225</v>
      </c>
      <c r="I10" s="55"/>
    </row>
    <row r="11" spans="1:14" x14ac:dyDescent="0.25">
      <c r="B11" s="55"/>
      <c r="C11" s="118" t="s">
        <v>29</v>
      </c>
      <c r="D11" s="368">
        <v>0.96899224806201534</v>
      </c>
      <c r="E11" s="368">
        <v>0.96899224806201534</v>
      </c>
      <c r="F11" s="368">
        <v>0.96899224806201534</v>
      </c>
      <c r="G11" s="217">
        <v>2.9069767441860459</v>
      </c>
      <c r="H11" s="369">
        <v>8.7209302325581373</v>
      </c>
      <c r="I11" s="55"/>
    </row>
    <row r="12" spans="1:14" x14ac:dyDescent="0.25">
      <c r="B12" s="55"/>
      <c r="C12" s="118" t="s">
        <v>30</v>
      </c>
      <c r="D12" s="368">
        <v>10.197489848652639</v>
      </c>
      <c r="E12" s="368">
        <v>10.197489848652639</v>
      </c>
      <c r="F12" s="368">
        <v>10.197489848652639</v>
      </c>
      <c r="G12" s="217">
        <v>30.592469545957918</v>
      </c>
      <c r="H12" s="369">
        <v>91.777408637873748</v>
      </c>
      <c r="I12" s="55"/>
    </row>
    <row r="13" spans="1:14" x14ac:dyDescent="0.25">
      <c r="B13" s="55"/>
      <c r="C13" s="118" t="s">
        <v>31</v>
      </c>
      <c r="D13" s="368">
        <v>0.75673680324843096</v>
      </c>
      <c r="E13" s="368">
        <v>0.75673680324843096</v>
      </c>
      <c r="F13" s="368">
        <v>0.75673680324843096</v>
      </c>
      <c r="G13" s="217">
        <v>2.2702104097452929</v>
      </c>
      <c r="H13" s="369">
        <v>6.810631229235879</v>
      </c>
      <c r="I13" s="55"/>
    </row>
    <row r="14" spans="1:14" x14ac:dyDescent="0.25">
      <c r="B14" s="55"/>
      <c r="C14" s="374" t="s">
        <v>288</v>
      </c>
      <c r="D14" s="368">
        <v>66.6666666666667</v>
      </c>
      <c r="E14" s="368">
        <v>66.6666666666667</v>
      </c>
      <c r="F14" s="368">
        <v>66.6666666666667</v>
      </c>
      <c r="G14" s="217">
        <v>200.00000000000011</v>
      </c>
      <c r="H14" s="369">
        <v>600.00000000000034</v>
      </c>
      <c r="I14" s="55"/>
    </row>
    <row r="15" spans="1:14" x14ac:dyDescent="0.25">
      <c r="B15" s="55"/>
      <c r="C15" s="374" t="s">
        <v>289</v>
      </c>
      <c r="D15" s="368">
        <v>33.3333333333333</v>
      </c>
      <c r="E15" s="368">
        <v>33.3333333333333</v>
      </c>
      <c r="F15" s="368">
        <v>33.3333333333333</v>
      </c>
      <c r="G15" s="217">
        <v>99.999999999999901</v>
      </c>
      <c r="H15" s="369">
        <v>299.99999999999972</v>
      </c>
      <c r="I15" s="55"/>
    </row>
    <row r="16" spans="1:14" x14ac:dyDescent="0.25">
      <c r="B16" s="55"/>
      <c r="C16" s="118" t="s">
        <v>6</v>
      </c>
      <c r="D16" s="368">
        <v>125</v>
      </c>
      <c r="E16" s="368">
        <v>125</v>
      </c>
      <c r="F16" s="368">
        <v>125</v>
      </c>
      <c r="G16" s="368">
        <v>375</v>
      </c>
      <c r="H16" s="369">
        <v>1125</v>
      </c>
      <c r="I16" s="55"/>
    </row>
    <row r="17" spans="1:10" x14ac:dyDescent="0.25">
      <c r="B17" s="55"/>
      <c r="I17" s="55"/>
    </row>
    <row r="18" spans="1:10" x14ac:dyDescent="0.25">
      <c r="B18" s="55"/>
      <c r="C18" s="111" t="s">
        <v>210</v>
      </c>
      <c r="D18">
        <v>3</v>
      </c>
      <c r="I18" s="55"/>
    </row>
    <row r="19" spans="1:10" x14ac:dyDescent="0.25">
      <c r="A19" s="43"/>
      <c r="B19" s="55"/>
      <c r="C19" s="55"/>
      <c r="D19" s="55"/>
      <c r="E19" s="55"/>
      <c r="F19" s="55"/>
      <c r="G19" s="55"/>
      <c r="H19" s="55"/>
      <c r="I19" s="55"/>
      <c r="J19" s="43"/>
    </row>
    <row r="20" spans="1:10" x14ac:dyDescent="0.25">
      <c r="A20" s="43"/>
      <c r="B20" s="55"/>
      <c r="C20" s="55"/>
      <c r="D20" s="55"/>
      <c r="E20" s="55"/>
      <c r="F20" s="55"/>
      <c r="G20" s="55"/>
      <c r="H20" s="55"/>
      <c r="I20" s="55"/>
      <c r="J20" s="43"/>
    </row>
    <row r="21" spans="1:10" x14ac:dyDescent="0.25">
      <c r="A21" s="43"/>
      <c r="B21" s="55"/>
      <c r="C21" s="55"/>
      <c r="D21" s="55"/>
      <c r="E21" s="55"/>
      <c r="F21" s="55"/>
      <c r="G21" s="55"/>
      <c r="H21" s="55"/>
      <c r="I21" s="55"/>
      <c r="J21" s="43"/>
    </row>
    <row r="22" spans="1:10" x14ac:dyDescent="0.25">
      <c r="A22" s="43"/>
      <c r="B22" s="43"/>
      <c r="C22" s="43"/>
      <c r="D22" s="43"/>
      <c r="E22" s="43"/>
      <c r="F22" s="43"/>
      <c r="G22" s="43"/>
      <c r="H22" s="43"/>
      <c r="I22" s="43"/>
      <c r="J22" s="43"/>
    </row>
    <row r="23" spans="1:10" x14ac:dyDescent="0.25">
      <c r="A23" s="55"/>
      <c r="B23" s="55"/>
      <c r="C23" s="55"/>
      <c r="D23" s="55"/>
      <c r="E23" s="55"/>
      <c r="F23" s="55"/>
      <c r="G23" s="55"/>
      <c r="H23" s="55"/>
      <c r="I23" s="43"/>
      <c r="J23" s="43"/>
    </row>
    <row r="24" spans="1:10" x14ac:dyDescent="0.25">
      <c r="A24" s="167"/>
      <c r="B24" s="55"/>
      <c r="C24" s="55"/>
      <c r="D24" s="55"/>
      <c r="E24" s="55"/>
      <c r="F24" s="55"/>
      <c r="G24" s="55"/>
      <c r="H24" s="55"/>
      <c r="I24" s="43"/>
      <c r="J24" s="43"/>
    </row>
    <row r="25" spans="1:10" x14ac:dyDescent="0.25">
      <c r="A25" s="55"/>
      <c r="B25" s="55"/>
      <c r="C25" s="55"/>
      <c r="D25" s="55"/>
      <c r="E25" s="55"/>
      <c r="F25" s="55"/>
      <c r="G25" s="55"/>
      <c r="H25" s="55"/>
      <c r="I25" s="43"/>
      <c r="J25" s="43"/>
    </row>
    <row r="26" spans="1:10" x14ac:dyDescent="0.25">
      <c r="A26" s="55"/>
      <c r="B26" s="55"/>
      <c r="C26" s="55"/>
      <c r="D26" s="55"/>
      <c r="E26" s="55"/>
      <c r="F26" s="55"/>
      <c r="G26" s="55"/>
      <c r="H26" s="55"/>
      <c r="I26" s="43"/>
      <c r="J26" s="43"/>
    </row>
    <row r="27" spans="1:10" x14ac:dyDescent="0.25">
      <c r="A27" s="55"/>
      <c r="B27" s="55"/>
      <c r="C27" s="372"/>
      <c r="D27" s="373"/>
      <c r="E27" s="373"/>
      <c r="F27" s="373"/>
      <c r="G27" s="372"/>
      <c r="H27" s="55"/>
      <c r="I27" s="43"/>
      <c r="J27" s="43"/>
    </row>
    <row r="28" spans="1:10" x14ac:dyDescent="0.25">
      <c r="A28" s="55"/>
      <c r="B28" s="55"/>
      <c r="C28" s="372"/>
      <c r="D28" s="35"/>
      <c r="E28" s="35"/>
      <c r="F28" s="35"/>
      <c r="G28" s="372"/>
      <c r="H28" s="55"/>
      <c r="I28" s="43"/>
      <c r="J28" s="43"/>
    </row>
    <row r="29" spans="1:10" x14ac:dyDescent="0.25">
      <c r="A29" s="55"/>
      <c r="B29" s="55"/>
      <c r="C29" s="370"/>
      <c r="D29" s="371"/>
      <c r="E29" s="371"/>
      <c r="F29" s="371"/>
      <c r="G29" s="35"/>
      <c r="H29" s="55"/>
      <c r="I29" s="43"/>
      <c r="J29" s="43"/>
    </row>
    <row r="30" spans="1:10" x14ac:dyDescent="0.25">
      <c r="A30" s="55"/>
      <c r="B30" s="55"/>
      <c r="C30" s="370"/>
      <c r="D30" s="371"/>
      <c r="E30" s="371"/>
      <c r="F30" s="371"/>
      <c r="G30" s="35"/>
      <c r="H30" s="55"/>
      <c r="I30" s="43"/>
      <c r="J30" s="43"/>
    </row>
    <row r="31" spans="1:10" x14ac:dyDescent="0.25">
      <c r="A31" s="55"/>
      <c r="B31" s="55"/>
      <c r="C31" s="370"/>
      <c r="D31" s="371"/>
      <c r="E31" s="371"/>
      <c r="F31" s="371"/>
      <c r="G31" s="35"/>
      <c r="H31" s="55"/>
      <c r="I31" s="43"/>
      <c r="J31" s="43"/>
    </row>
    <row r="32" spans="1:10" x14ac:dyDescent="0.25">
      <c r="A32" s="55"/>
      <c r="B32" s="55"/>
      <c r="C32" s="370"/>
      <c r="D32" s="371"/>
      <c r="E32" s="371"/>
      <c r="F32" s="371"/>
      <c r="G32" s="35"/>
      <c r="H32" s="55"/>
      <c r="I32" s="43"/>
      <c r="J32" s="43"/>
    </row>
    <row r="33" spans="1:10" x14ac:dyDescent="0.25">
      <c r="A33" s="55"/>
      <c r="B33" s="55"/>
      <c r="C33" s="370"/>
      <c r="D33" s="371"/>
      <c r="E33" s="371"/>
      <c r="F33" s="371"/>
      <c r="G33" s="35"/>
      <c r="H33" s="55"/>
      <c r="I33" s="43"/>
      <c r="J33" s="43"/>
    </row>
    <row r="34" spans="1:10" x14ac:dyDescent="0.25">
      <c r="A34" s="55"/>
      <c r="B34" s="55"/>
      <c r="C34" s="370"/>
      <c r="D34" s="371"/>
      <c r="E34" s="371"/>
      <c r="F34" s="371"/>
      <c r="G34" s="35"/>
      <c r="H34" s="55"/>
      <c r="I34" s="43"/>
      <c r="J34" s="43"/>
    </row>
    <row r="35" spans="1:10" x14ac:dyDescent="0.25">
      <c r="A35" s="55"/>
      <c r="B35" s="55"/>
      <c r="C35" s="370"/>
      <c r="D35" s="371"/>
      <c r="E35" s="371"/>
      <c r="F35" s="371"/>
      <c r="G35" s="35"/>
      <c r="H35" s="55"/>
      <c r="I35" s="43"/>
      <c r="J35" s="43"/>
    </row>
    <row r="36" spans="1:10" x14ac:dyDescent="0.25">
      <c r="A36" s="55"/>
      <c r="B36" s="55"/>
      <c r="C36" s="370"/>
      <c r="D36" s="371"/>
      <c r="E36" s="371"/>
      <c r="F36" s="371"/>
      <c r="G36" s="35"/>
      <c r="H36" s="55"/>
      <c r="I36" s="43"/>
      <c r="J36" s="43"/>
    </row>
    <row r="37" spans="1:10" x14ac:dyDescent="0.25">
      <c r="A37" s="55"/>
      <c r="B37" s="55"/>
      <c r="C37" s="370"/>
      <c r="D37" s="371"/>
      <c r="E37" s="371"/>
      <c r="F37" s="371"/>
      <c r="G37" s="35"/>
      <c r="H37" s="55"/>
      <c r="I37" s="43"/>
      <c r="J37" s="43"/>
    </row>
    <row r="38" spans="1:10" x14ac:dyDescent="0.25">
      <c r="A38" s="55"/>
      <c r="B38" s="55"/>
      <c r="C38" s="370"/>
      <c r="D38" s="371"/>
      <c r="E38" s="371"/>
      <c r="F38" s="371"/>
      <c r="G38" s="35"/>
      <c r="H38" s="55"/>
      <c r="I38" s="43"/>
      <c r="J38" s="43"/>
    </row>
    <row r="39" spans="1:10" x14ac:dyDescent="0.25">
      <c r="A39" s="55"/>
      <c r="B39" s="55"/>
      <c r="C39" s="370"/>
      <c r="D39" s="371"/>
      <c r="E39" s="371"/>
      <c r="F39" s="371"/>
      <c r="G39" s="35"/>
      <c r="H39" s="55"/>
      <c r="I39" s="43"/>
      <c r="J39" s="43"/>
    </row>
    <row r="40" spans="1:10" x14ac:dyDescent="0.25">
      <c r="A40" s="55"/>
      <c r="B40" s="55"/>
      <c r="C40" s="370"/>
      <c r="D40" s="371"/>
      <c r="E40" s="371"/>
      <c r="F40" s="371"/>
      <c r="G40" s="35"/>
      <c r="H40" s="55"/>
      <c r="I40" s="43"/>
      <c r="J40" s="43"/>
    </row>
    <row r="41" spans="1:10" x14ac:dyDescent="0.25">
      <c r="A41" s="55"/>
      <c r="B41" s="55"/>
      <c r="C41" s="55"/>
      <c r="D41" s="55"/>
      <c r="E41" s="55"/>
      <c r="F41" s="55"/>
      <c r="G41" s="55"/>
      <c r="H41" s="55"/>
      <c r="I41" s="43"/>
      <c r="J41" s="43"/>
    </row>
    <row r="42" spans="1:10" x14ac:dyDescent="0.25">
      <c r="A42" s="55"/>
      <c r="B42" s="55"/>
      <c r="C42" s="55"/>
      <c r="D42" s="55"/>
      <c r="E42" s="55"/>
      <c r="F42" s="55"/>
      <c r="G42" s="55"/>
      <c r="H42" s="55"/>
      <c r="I42" s="43"/>
      <c r="J42" s="43"/>
    </row>
    <row r="43" spans="1:10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</row>
  </sheetData>
  <mergeCells count="3">
    <mergeCell ref="H4:H5"/>
    <mergeCell ref="D4:F4"/>
    <mergeCell ref="G4:G5"/>
  </mergeCells>
  <phoneticPr fontId="2" type="noConversion"/>
  <hyperlinks>
    <hyperlink ref="D1" location="Indholdfortegnelse!A1" display="Indholdsfortegnelse"/>
  </hyperlink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kationBillede xmlns="4b5c920b-1f91-4ce4-8b24-adf6c6b7e60a">
      <Url xsi:nil="true"/>
      <Description xsi:nil="true"/>
    </PublikationBillede>
    <PublikationKategori xmlns="4b5c920b-1f91-4ce4-8b24-adf6c6b7e60a">Vejledninger</PublikationKategori>
    <Publikation_x0020_Kontaktperson xmlns="4b5c920b-1f91-4ce4-8b24-adf6c6b7e60a">Christoffer Nicolaj Rasch </Publikation_x0020_Kontaktperson>
    <PublikationUdgivelsesdato xmlns="4b5c920b-1f91-4ce4-8b24-adf6c6b7e60a">2013-09-04T22:00:00+00:00</PublikationUdgivelsesdato>
    <PublikationResume xmlns="4b5c920b-1f91-4ce4-8b24-adf6c6b7e60a">Analyseforudsætninger 2013 - fremskrivninger </PublikationResume>
    <PublishingExpirationDate xmlns="http://schemas.microsoft.com/sharepoint/v3" xsi:nil="true"/>
    <PublikationSprog xmlns="4b5c920b-1f91-4ce4-8b24-adf6c6b7e60a">Dansk</PublikationSprog>
    <Publiceres xmlns="4b5c920b-1f91-4ce4-8b24-adf6c6b7e60a">true</Publiceres>
    <PublishingStartDate xmlns="http://schemas.microsoft.com/sharepoint/v3" xsi:nil="true"/>
    <ForsideEmne xmlns="4b5c920b-1f91-4ce4-8b24-adf6c6b7e60a">
      <Value>El</Value>
    </ForsideEmne>
    <EPages xmlns="4b5c920b-1f91-4ce4-8b24-adf6c6b7e60a">
      <Url xsi:nil="true"/>
      <Description xsi:nil="true"/>
    </EPages>
    <PublikationUKversion xmlns="4b5c920b-1f91-4ce4-8b24-adf6c6b7e60a">false</PublikationUKversio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485042053D4E344AE54A54CB14B1550" ma:contentTypeVersion="12" ma:contentTypeDescription="Opret et nyt dokument." ma:contentTypeScope="" ma:versionID="8454a22ef67ce446f69b8e238788effa">
  <xsd:schema xmlns:xsd="http://www.w3.org/2001/XMLSchema" xmlns:xs="http://www.w3.org/2001/XMLSchema" xmlns:p="http://schemas.microsoft.com/office/2006/metadata/properties" xmlns:ns1="http://schemas.microsoft.com/sharepoint/v3" xmlns:ns2="4b5c920b-1f91-4ce4-8b24-adf6c6b7e60a" targetNamespace="http://schemas.microsoft.com/office/2006/metadata/properties" ma:root="true" ma:fieldsID="64f98fef268981bce18e8a31db029b71" ns1:_="" ns2:_="">
    <xsd:import namespace="http://schemas.microsoft.com/sharepoint/v3"/>
    <xsd:import namespace="4b5c920b-1f91-4ce4-8b24-adf6c6b7e60a"/>
    <xsd:element name="properties">
      <xsd:complexType>
        <xsd:sequence>
          <xsd:element name="documentManagement">
            <xsd:complexType>
              <xsd:all>
                <xsd:element ref="ns2:Publikation_x0020_Kontaktperson"/>
                <xsd:element ref="ns2:PublikationUKversion" minOccurs="0"/>
                <xsd:element ref="ns2:PublikationSprog"/>
                <xsd:element ref="ns2:PublikationUdgivelsesdato"/>
                <xsd:element ref="ns2:ForsideEmne" minOccurs="0"/>
                <xsd:element ref="ns2:PublikationKategori"/>
                <xsd:element ref="ns2:Publiceres" minOccurs="0"/>
                <xsd:element ref="ns2:EPages" minOccurs="0"/>
                <xsd:element ref="ns2:PublikationResume"/>
                <xsd:element ref="ns2:PublikationBilled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2" nillable="true" ma:displayName="Startdato for planlægning" ma:description="" ma:internalName="PublishingStartDate">
      <xsd:simpleType>
        <xsd:restriction base="dms:Unknown"/>
      </xsd:simpleType>
    </xsd:element>
    <xsd:element name="PublishingExpirationDate" ma:index="13" nillable="true" ma:displayName="Slutdato for planlægning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c920b-1f91-4ce4-8b24-adf6c6b7e60a" elementFormDefault="qualified">
    <xsd:import namespace="http://schemas.microsoft.com/office/2006/documentManagement/types"/>
    <xsd:import namespace="http://schemas.microsoft.com/office/infopath/2007/PartnerControls"/>
    <xsd:element name="Publikation_x0020_Kontaktperson" ma:index="2" ma:displayName="Publikation kontaktperson" ma:description="Skriv her det fulde navn" ma:internalName="Publikation_x0020_Kontaktperson">
      <xsd:simpleType>
        <xsd:restriction base="dms:Text">
          <xsd:maxLength value="255"/>
        </xsd:restriction>
      </xsd:simpleType>
    </xsd:element>
    <xsd:element name="PublikationUKversion" ma:index="3" nillable="true" ma:displayName="Publikation i UK version?" ma:default="0" ma:description="Findes publikationen i engelsk version?" ma:internalName="Publikation_x0020_i_x0020_UK_x0020_version_x003f_">
      <xsd:simpleType>
        <xsd:restriction base="dms:Boolean"/>
      </xsd:simpleType>
    </xsd:element>
    <xsd:element name="PublikationSprog" ma:index="4" ma:displayName="Publikation sprog" ma:default="Dansk" ma:format="Dropdown" ma:internalName="Publikation_x0020_Sprog">
      <xsd:simpleType>
        <xsd:restriction base="dms:Choice">
          <xsd:enumeration value="Dansk"/>
          <xsd:enumeration value="Engelsk"/>
          <xsd:enumeration value="Svensk"/>
        </xsd:restriction>
      </xsd:simpleType>
    </xsd:element>
    <xsd:element name="PublikationUdgivelsesdato" ma:index="5" ma:displayName="Publikation udgivelsesdato" ma:default="[today]" ma:format="DateOnly" ma:internalName="Publikation_x0020_Udgivelsesdato">
      <xsd:simpleType>
        <xsd:restriction base="dms:DateTime"/>
      </xsd:simpleType>
    </xsd:element>
    <xsd:element name="ForsideEmne" ma:index="6" nillable="true" ma:displayName="Forside-emne" ma:internalName="Forside_x002d_Emn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l"/>
                    <xsd:enumeration value="Gas"/>
                    <xsd:enumeration value="Anlæg og projekter"/>
                    <xsd:enumeration value="Klima og miljø"/>
                    <xsd:enumeration value="Forskning"/>
                    <xsd:enumeration value="Forskning - PSO-projekter"/>
                    <xsd:enumeration value="Job"/>
                    <xsd:enumeration value="Om os"/>
                  </xsd:restriction>
                </xsd:simpleType>
              </xsd:element>
            </xsd:sequence>
          </xsd:extension>
        </xsd:complexContent>
      </xsd:complexType>
    </xsd:element>
    <xsd:element name="PublikationKategori" ma:index="7" ma:displayName="Publikation kategori" ma:format="RadioButtons" ma:internalName="Publikation_x0020_Kategori">
      <xsd:simpleType>
        <xsd:restriction base="dms:Choice">
          <xsd:enumeration value="Brochurer og magasiner"/>
          <xsd:enumeration value="Formularer og blanketter"/>
          <xsd:enumeration value="Konferencemateriale"/>
          <xsd:enumeration value="Rapporter og planer"/>
          <xsd:enumeration value="Regler og forskrifter"/>
          <xsd:enumeration value="Udbudsmateriale"/>
          <xsd:enumeration value="Vejledninger"/>
        </xsd:restriction>
      </xsd:simpleType>
    </xsd:element>
    <xsd:element name="Publiceres" ma:index="8" nillable="true" ma:displayName="Publiceres?" ma:default="0" ma:description="Skal publikationen være synlig og kunne fremsøges på hjemmesiden? OBS! Google vil altid kunne finde og vise dokumenterne uanset om du fravælger denne publicering." ma:internalName="Publiceres_x003f_">
      <xsd:simpleType>
        <xsd:restriction base="dms:Boolean"/>
      </xsd:simpleType>
    </xsd:element>
    <xsd:element name="EPages" ma:index="9" nillable="true" ma:displayName="E-Pages" ma:format="Hyperlink" ma:internalName="EPage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kationResume" ma:index="10" ma:displayName="Publikation resumé" ma:description="Kort resume eller forklaring til publikationen; eksempelvis formål og målgruppe" ma:internalName="Publikation_x0020_Resum_x00e9_">
      <xsd:simpleType>
        <xsd:restriction base="dms:Note">
          <xsd:maxLength value="255"/>
        </xsd:restriction>
      </xsd:simpleType>
    </xsd:element>
    <xsd:element name="PublikationBillede" ma:index="11" nillable="true" ma:displayName="Publikation Billede" ma:format="Image" ma:internalName="Publikation_x0020_Billed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Indhol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DE9535-BC90-4889-8927-6FED061750B3}">
  <ds:schemaRefs>
    <ds:schemaRef ds:uri="http://schemas.microsoft.com/sharepoint/v3"/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4b5c920b-1f91-4ce4-8b24-adf6c6b7e60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025EA83-8CC2-43B9-A87C-ECFD1310A2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73CE9F-F5DA-4AFF-B8C8-069EDD44D6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b5c920b-1f91-4ce4-8b24-adf6c6b7e6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18</vt:i4>
      </vt:variant>
      <vt:variant>
        <vt:lpstr>Navngivne områder</vt:lpstr>
      </vt:variant>
      <vt:variant>
        <vt:i4>1</vt:i4>
      </vt:variant>
    </vt:vector>
  </HeadingPairs>
  <TitlesOfParts>
    <vt:vector size="19" baseType="lpstr">
      <vt:lpstr>Indholdfortegnelse</vt:lpstr>
      <vt:lpstr>Økonomiske nøgletal</vt:lpstr>
      <vt:lpstr>Brændselspriser</vt:lpstr>
      <vt:lpstr>CO2, NOx og SO2 priser</vt:lpstr>
      <vt:lpstr>Elpriser</vt:lpstr>
      <vt:lpstr>Elforbrug</vt:lpstr>
      <vt:lpstr>Effektforbrug</vt:lpstr>
      <vt:lpstr>Individ. VP &amp; Elbiler</vt:lpstr>
      <vt:lpstr>Store varmepumper</vt:lpstr>
      <vt:lpstr>Elkedler</vt:lpstr>
      <vt:lpstr>Vindkapacitet</vt:lpstr>
      <vt:lpstr>Solceller</vt:lpstr>
      <vt:lpstr>Kraftværker, Øst</vt:lpstr>
      <vt:lpstr>Kraftværker, Vest</vt:lpstr>
      <vt:lpstr>Udlandsforbindelser</vt:lpstr>
      <vt:lpstr>Gasdata - forbrug og produktion</vt:lpstr>
      <vt:lpstr>Gasdata - forbindelser</vt:lpstr>
      <vt:lpstr>Fjernvarmeforbruget</vt:lpstr>
      <vt:lpstr>Effektforbrug!_ftnref1</vt:lpstr>
    </vt:vector>
  </TitlesOfParts>
  <Company>Energinet.dk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Christoffer Rasch</dc:creator>
  <cp:lastModifiedBy>Julie Houge Hansen</cp:lastModifiedBy>
  <cp:lastPrinted>2012-11-20T15:22:36Z</cp:lastPrinted>
  <dcterms:created xsi:type="dcterms:W3CDTF">2009-02-04T10:06:32Z</dcterms:created>
  <dcterms:modified xsi:type="dcterms:W3CDTF">2017-04-21T07:14:47Z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0x0101000485042053D4E344AE54A54CB14B1550</vt:lpwstr>
  </property>
</Properties>
</file>